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enicky\Documents\MZ\usb\Rozpočet mesta 2026\"/>
    </mc:Choice>
  </mc:AlternateContent>
  <bookViews>
    <workbookView xWindow="0" yWindow="0" windowWidth="15048" windowHeight="7872"/>
  </bookViews>
  <sheets>
    <sheet name="Bežné príjmy" sheetId="1" r:id="rId1"/>
    <sheet name="bežné výdavky" sheetId="2" r:id="rId2"/>
    <sheet name="Kapitálové príjmy" sheetId="3" r:id="rId3"/>
    <sheet name="Kapitálové výdavky" sheetId="5" r:id="rId4"/>
    <sheet name="Finančné operácie - príjmy" sheetId="6" r:id="rId5"/>
    <sheet name="Finančné operácie - výdavky" sheetId="7" r:id="rId6"/>
    <sheet name="HOSP." sheetId="8" r:id="rId7"/>
    <sheet name="zdroje krytia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5" i="2" l="1"/>
  <c r="D125" i="2"/>
  <c r="L40" i="9"/>
  <c r="J40" i="9"/>
  <c r="I40" i="9"/>
  <c r="H40" i="9"/>
  <c r="G40" i="9"/>
  <c r="F40" i="9"/>
  <c r="E40" i="9"/>
  <c r="D40" i="9"/>
  <c r="C40" i="9"/>
  <c r="B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K20" i="9"/>
  <c r="K40" i="9" s="1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0" i="9" s="1"/>
  <c r="I15" i="1" l="1"/>
  <c r="I14" i="1"/>
  <c r="I13" i="1"/>
  <c r="I12" i="1"/>
  <c r="I16" i="8" l="1"/>
  <c r="H16" i="8"/>
  <c r="F16" i="8"/>
  <c r="E16" i="8"/>
  <c r="D16" i="8"/>
  <c r="C16" i="8"/>
  <c r="B16" i="8"/>
  <c r="I12" i="8"/>
  <c r="H12" i="8"/>
  <c r="F12" i="8"/>
  <c r="E12" i="8"/>
  <c r="D12" i="8"/>
  <c r="C12" i="8"/>
  <c r="B12" i="8"/>
  <c r="F8" i="8"/>
  <c r="E8" i="8"/>
  <c r="D8" i="8"/>
  <c r="C8" i="8"/>
  <c r="B8" i="8"/>
  <c r="I12" i="7"/>
  <c r="I11" i="7"/>
  <c r="I10" i="7"/>
  <c r="I9" i="7"/>
  <c r="I8" i="7"/>
  <c r="I7" i="7"/>
  <c r="I6" i="7"/>
  <c r="I5" i="7"/>
  <c r="I4" i="7"/>
  <c r="H12" i="7"/>
  <c r="F12" i="7"/>
  <c r="K7" i="7"/>
  <c r="J5" i="7"/>
  <c r="J4" i="7" s="1"/>
  <c r="J12" i="7" s="1"/>
  <c r="K4" i="7"/>
  <c r="K12" i="7" s="1"/>
  <c r="H4" i="7"/>
  <c r="G4" i="7"/>
  <c r="G12" i="7" s="1"/>
  <c r="F4" i="7"/>
  <c r="H19" i="6"/>
  <c r="K23" i="6"/>
  <c r="K22" i="6"/>
  <c r="K21" i="6"/>
  <c r="K20" i="6"/>
  <c r="K19" i="6"/>
  <c r="K18" i="6"/>
  <c r="K17" i="6"/>
  <c r="K16" i="6"/>
  <c r="K15" i="6"/>
  <c r="K14" i="6"/>
  <c r="K12" i="6"/>
  <c r="K11" i="6"/>
  <c r="K10" i="6"/>
  <c r="K9" i="6"/>
  <c r="K8" i="6"/>
  <c r="K7" i="6"/>
  <c r="K6" i="6"/>
  <c r="K5" i="6"/>
  <c r="K4" i="6"/>
  <c r="F24" i="6"/>
  <c r="M13" i="6"/>
  <c r="M24" i="6" s="1"/>
  <c r="L13" i="6"/>
  <c r="J13" i="6"/>
  <c r="I13" i="6"/>
  <c r="I24" i="6" s="1"/>
  <c r="K24" i="6" s="1"/>
  <c r="H13" i="6"/>
  <c r="I12" i="6"/>
  <c r="J9" i="6"/>
  <c r="I6" i="6"/>
  <c r="M4" i="6"/>
  <c r="L4" i="6"/>
  <c r="L24" i="6" s="1"/>
  <c r="J4" i="6"/>
  <c r="J24" i="6" s="1"/>
  <c r="I4" i="6"/>
  <c r="H4" i="6"/>
  <c r="H24" i="6" s="1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7" i="5"/>
  <c r="I116" i="5"/>
  <c r="I115" i="5"/>
  <c r="I114" i="5"/>
  <c r="I113" i="5"/>
  <c r="I112" i="5"/>
  <c r="I111" i="5"/>
  <c r="I110" i="5"/>
  <c r="I108" i="5"/>
  <c r="I107" i="5"/>
  <c r="I106" i="5"/>
  <c r="I105" i="5"/>
  <c r="I104" i="5"/>
  <c r="I103" i="5"/>
  <c r="I102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G142" i="5"/>
  <c r="F142" i="5"/>
  <c r="D142" i="5"/>
  <c r="H140" i="5"/>
  <c r="H137" i="5"/>
  <c r="H118" i="5"/>
  <c r="I118" i="5" s="1"/>
  <c r="H116" i="5"/>
  <c r="H109" i="5"/>
  <c r="H101" i="5"/>
  <c r="I101" i="5" s="1"/>
  <c r="H95" i="5"/>
  <c r="H72" i="5"/>
  <c r="I72" i="5" s="1"/>
  <c r="H68" i="5"/>
  <c r="K60" i="5"/>
  <c r="J60" i="5"/>
  <c r="H60" i="5"/>
  <c r="K51" i="5"/>
  <c r="J51" i="5"/>
  <c r="H51" i="5"/>
  <c r="K48" i="5"/>
  <c r="J48" i="5"/>
  <c r="H48" i="5"/>
  <c r="K30" i="5"/>
  <c r="J30" i="5"/>
  <c r="H30" i="5"/>
  <c r="I30" i="5" s="1"/>
  <c r="K12" i="5"/>
  <c r="J12" i="5"/>
  <c r="H12" i="5"/>
  <c r="K9" i="5"/>
  <c r="J9" i="5"/>
  <c r="H9" i="5"/>
  <c r="K4" i="5"/>
  <c r="J4" i="5"/>
  <c r="H4" i="5"/>
  <c r="B20" i="8" l="1"/>
  <c r="D20" i="8"/>
  <c r="J142" i="5"/>
  <c r="K142" i="5"/>
  <c r="H142" i="5"/>
  <c r="I142" i="5" s="1"/>
  <c r="I109" i="5"/>
  <c r="C20" i="8"/>
  <c r="E20" i="8"/>
  <c r="F20" i="8"/>
  <c r="H8" i="8"/>
  <c r="H20" i="8" s="1"/>
  <c r="I8" i="8"/>
  <c r="I20" i="8" s="1"/>
  <c r="K13" i="6"/>
</calcChain>
</file>

<file path=xl/sharedStrings.xml><?xml version="1.0" encoding="utf-8"?>
<sst xmlns="http://schemas.openxmlformats.org/spreadsheetml/2006/main" count="664" uniqueCount="437">
  <si>
    <t>Bežné príjmy</t>
  </si>
  <si>
    <t>Kategória</t>
  </si>
  <si>
    <t>Položka</t>
  </si>
  <si>
    <t>U k a z o v a t e ľ</t>
  </si>
  <si>
    <t>Daňové príjmy</t>
  </si>
  <si>
    <t>dane z príj.,ziskov kapitalového majetku</t>
  </si>
  <si>
    <t>Výnos dane z príjmov poukázaný územnej samospráve</t>
  </si>
  <si>
    <t>a</t>
  </si>
  <si>
    <t>b</t>
  </si>
  <si>
    <t>c</t>
  </si>
  <si>
    <t>d</t>
  </si>
  <si>
    <t>Dane z majetku</t>
  </si>
  <si>
    <t>daň z nehnuteľnosti</t>
  </si>
  <si>
    <t xml:space="preserve">    - z pozemkov</t>
  </si>
  <si>
    <t xml:space="preserve">    - zo stavieb</t>
  </si>
  <si>
    <t xml:space="preserve">    - z bytov</t>
  </si>
  <si>
    <t>Domáce dane na tovary a služby</t>
  </si>
  <si>
    <t>dane za špecifické služby</t>
  </si>
  <si>
    <t>Za psa FO a PO</t>
  </si>
  <si>
    <t>Za zábavné hracie prístroje</t>
  </si>
  <si>
    <t>Za predajné automaty</t>
  </si>
  <si>
    <t>Daň za ubytovanie</t>
  </si>
  <si>
    <t xml:space="preserve">Za záber VP </t>
  </si>
  <si>
    <t>Príjem za TKO FO</t>
  </si>
  <si>
    <t>Príjem za TKO PO</t>
  </si>
  <si>
    <t>Nedaňové príjmy</t>
  </si>
  <si>
    <t>príjmy z podnikania a vlastníctva majetku</t>
  </si>
  <si>
    <t xml:space="preserve"> </t>
  </si>
  <si>
    <t>Dividendy</t>
  </si>
  <si>
    <t>Odvod zisku Staveb.prevádzkareň s.r.o</t>
  </si>
  <si>
    <t>Odvod zo zisku Lesy mesta Levoča</t>
  </si>
  <si>
    <t>príjmy z vlastníctva</t>
  </si>
  <si>
    <t xml:space="preserve">     z prenajatých pozemkov a budov PO</t>
  </si>
  <si>
    <t xml:space="preserve">     z prenajatých pozemkov a budov FO</t>
  </si>
  <si>
    <t xml:space="preserve">     z prenájmu nehnuteľností HPZ</t>
  </si>
  <si>
    <t xml:space="preserve">     z prenájmu bytov </t>
  </si>
  <si>
    <t xml:space="preserve">     z prenájmu nebyt. priestorov</t>
  </si>
  <si>
    <t xml:space="preserve">     z prenájmu soc. bytov</t>
  </si>
  <si>
    <t>administra .a iné popl. a platby z toho:</t>
  </si>
  <si>
    <t>Administratívne poplatky</t>
  </si>
  <si>
    <t xml:space="preserve">     správne poplatky</t>
  </si>
  <si>
    <t xml:space="preserve">     právne zastupovanie</t>
  </si>
  <si>
    <t>pokuty, penále, vecné bremená</t>
  </si>
  <si>
    <t>Poplatky a platby z nepr. a náh.pr.služ.</t>
  </si>
  <si>
    <t>Príjem za opatrovateľskú službu</t>
  </si>
  <si>
    <t>Za propagáciu</t>
  </si>
  <si>
    <t>Obce TKO</t>
  </si>
  <si>
    <t>Za stravné v Jedálni-šek</t>
  </si>
  <si>
    <t>Potraviny - jedáleň</t>
  </si>
  <si>
    <t>Potraviny - školské jedálne</t>
  </si>
  <si>
    <t>Za stravné ostatné -zamestnanci</t>
  </si>
  <si>
    <t>Príjem za  Detské Jasle</t>
  </si>
  <si>
    <t>Bytové priestory</t>
  </si>
  <si>
    <t>Nebytové priestory</t>
  </si>
  <si>
    <t>Za predaj tovarov a služieb</t>
  </si>
  <si>
    <t>Školné</t>
  </si>
  <si>
    <t>Ďalšie admin.a iné poplatky a platby</t>
  </si>
  <si>
    <t xml:space="preserve">     za znečistenie ovzdušia</t>
  </si>
  <si>
    <t>Úroky z domac.úverov, pôžič. a vkladov</t>
  </si>
  <si>
    <t>Uroky z účtov finančného hospodárenia</t>
  </si>
  <si>
    <t>Iné nedaňové príjmy</t>
  </si>
  <si>
    <t>Odvod z výťažku 5%</t>
  </si>
  <si>
    <t>Poistné</t>
  </si>
  <si>
    <t>0,5% - výťažok z lotérie</t>
  </si>
  <si>
    <t>Ostatné  - obce zmluva TKO</t>
  </si>
  <si>
    <t>Granty a transfery</t>
  </si>
  <si>
    <t>Tuzemské bežné granty a transfery</t>
  </si>
  <si>
    <t>Granty</t>
  </si>
  <si>
    <t xml:space="preserve">Dar "Dni Majstra Pavla" </t>
  </si>
  <si>
    <t>Transfery na rovnakej úrovni</t>
  </si>
  <si>
    <t>Transfer na matričnú činnosť</t>
  </si>
  <si>
    <t>Transfer na školstvo</t>
  </si>
  <si>
    <t>Transfer na stavebný úrad</t>
  </si>
  <si>
    <t>Transfer na školský úrad</t>
  </si>
  <si>
    <t>Transfer na ŠFRB</t>
  </si>
  <si>
    <t>Transfer na prídavky na deti</t>
  </si>
  <si>
    <t>Transfer na dávku v hmotnej núdzi</t>
  </si>
  <si>
    <t>Transfer na aktivačnú činnosť</t>
  </si>
  <si>
    <t>Transfer KÚCD a PK</t>
  </si>
  <si>
    <t>Ochrana životného prostredia</t>
  </si>
  <si>
    <t>Komunitná a terénna sociálna práca</t>
  </si>
  <si>
    <t>Transfer REGOB</t>
  </si>
  <si>
    <t>Vojnové hroby</t>
  </si>
  <si>
    <t>Chránené dielne</t>
  </si>
  <si>
    <t xml:space="preserve">Miestna občianska poriadková služba </t>
  </si>
  <si>
    <t>strava školstvo</t>
  </si>
  <si>
    <t>Projekty - školy</t>
  </si>
  <si>
    <t>Modernizácia zberného dvora</t>
  </si>
  <si>
    <t xml:space="preserve">Osobitný príjemca </t>
  </si>
  <si>
    <t xml:space="preserve">Karpatské klim. mestečká </t>
  </si>
  <si>
    <t xml:space="preserve">vzdelávanie seniorov </t>
  </si>
  <si>
    <t>pomoc ukrajine</t>
  </si>
  <si>
    <t>Tajomná Levoča</t>
  </si>
  <si>
    <t>Revitalizácia amfiteátra v Levoči- autorský dozor</t>
  </si>
  <si>
    <t>opatrovateľska služba</t>
  </si>
  <si>
    <t>ostatné</t>
  </si>
  <si>
    <t>Zahraničné granty</t>
  </si>
  <si>
    <t>Bežné</t>
  </si>
  <si>
    <t>Bežné príjmy celkom</t>
  </si>
  <si>
    <t>Čerpanie rozpočtu 2022</t>
  </si>
  <si>
    <t>Čerpanie rozpočtu 2023</t>
  </si>
  <si>
    <t>Čerpanie rozpočtu 2024</t>
  </si>
  <si>
    <t>Predpoklad 2025</t>
  </si>
  <si>
    <t>Návrh rozpočtu 2026</t>
  </si>
  <si>
    <t>Index rastu</t>
  </si>
  <si>
    <t>Návrh rozpočtu 2027</t>
  </si>
  <si>
    <t>Návrh rozpočtu 2028</t>
  </si>
  <si>
    <t>Funkčná klasifikácia</t>
  </si>
  <si>
    <t>Ukazovateľ</t>
  </si>
  <si>
    <t>01.1.1.</t>
  </si>
  <si>
    <t>Výdavky verejnej správy, finančná a rozp.</t>
  </si>
  <si>
    <t>mzdy</t>
  </si>
  <si>
    <t>poistné</t>
  </si>
  <si>
    <t>tovary a služby</t>
  </si>
  <si>
    <t>bežné transfery</t>
  </si>
  <si>
    <t>01.1.2</t>
  </si>
  <si>
    <t xml:space="preserve">Finanč.a rozpočt.oblasť </t>
  </si>
  <si>
    <t>Auditorská činnosť</t>
  </si>
  <si>
    <t>Poplatky banke</t>
  </si>
  <si>
    <t>Daň z príjmu</t>
  </si>
  <si>
    <t>01.3.3</t>
  </si>
  <si>
    <t>Iné všeobecné služby-matrika</t>
  </si>
  <si>
    <t>01.6.0</t>
  </si>
  <si>
    <t>REGOB</t>
  </si>
  <si>
    <t>voľby</t>
  </si>
  <si>
    <t>01.7.0</t>
  </si>
  <si>
    <t>Transakcie verejného dlhu</t>
  </si>
  <si>
    <t>Splátka úrokov bankám</t>
  </si>
  <si>
    <t>02.2.0.</t>
  </si>
  <si>
    <t>Vojenská obrana</t>
  </si>
  <si>
    <t>Civilná ochrana</t>
  </si>
  <si>
    <t>03.1.0</t>
  </si>
  <si>
    <t>Policajné služby-mestská polícia</t>
  </si>
  <si>
    <t>03.2.0</t>
  </si>
  <si>
    <t>Požiarna ochrana</t>
  </si>
  <si>
    <t>Požiarná ochrana</t>
  </si>
  <si>
    <t>04.1.2.</t>
  </si>
  <si>
    <t>Aktivačná činnosť - koordinátori</t>
  </si>
  <si>
    <t>04.2.1</t>
  </si>
  <si>
    <t>Veterinárna oblasť</t>
  </si>
  <si>
    <t>Veterinár. oblasť /odchyt  psov/</t>
  </si>
  <si>
    <t>04.4.3</t>
  </si>
  <si>
    <t>Stavebný úrad</t>
  </si>
  <si>
    <t>Meštiansky dom, NMP 43</t>
  </si>
  <si>
    <t>Meštiansky dom, NMP 51</t>
  </si>
  <si>
    <t>04.5.1</t>
  </si>
  <si>
    <t>Doprava</t>
  </si>
  <si>
    <t>Údržba ciest - Technické služby</t>
  </si>
  <si>
    <t>Most Predmestie</t>
  </si>
  <si>
    <t>Dopravné značenie</t>
  </si>
  <si>
    <t>Parkovné</t>
  </si>
  <si>
    <t>Cestná doprava / transfer SAD /</t>
  </si>
  <si>
    <t>04.7.3</t>
  </si>
  <si>
    <t>Cestovný ruch</t>
  </si>
  <si>
    <t xml:space="preserve">Informačná kancelária </t>
  </si>
  <si>
    <t>Propagácia, reklama a inzercia</t>
  </si>
  <si>
    <t>Marketing</t>
  </si>
  <si>
    <t>UNESCO</t>
  </si>
  <si>
    <t>Partnerské mestá</t>
  </si>
  <si>
    <t>Slovenské kráľovské mestá</t>
  </si>
  <si>
    <t xml:space="preserve">členské </t>
  </si>
  <si>
    <t>Medzinárodný zraz turistov</t>
  </si>
  <si>
    <t>Značenie Levočské vrchy</t>
  </si>
  <si>
    <t>Lyžiarske trate</t>
  </si>
  <si>
    <t>04.9.0</t>
  </si>
  <si>
    <t>Chránená dielňa</t>
  </si>
  <si>
    <t>05.1.0</t>
  </si>
  <si>
    <t>Nakladanie s odpadmi</t>
  </si>
  <si>
    <t>Tranfer na Technické služby</t>
  </si>
  <si>
    <t>630</t>
  </si>
  <si>
    <t>ČOV, parkoviská - stočné</t>
  </si>
  <si>
    <t>skládka KO D.Stráže</t>
  </si>
  <si>
    <t>05.2.0</t>
  </si>
  <si>
    <t>Nakladanie s odpadovými vodami</t>
  </si>
  <si>
    <t>05.4.0</t>
  </si>
  <si>
    <t xml:space="preserve">Životné prostredie </t>
  </si>
  <si>
    <t>06.1.0</t>
  </si>
  <si>
    <t>Štátny fond rozvoja bývania</t>
  </si>
  <si>
    <t>06.2.0</t>
  </si>
  <si>
    <t>Rozvoj obcí</t>
  </si>
  <si>
    <t>Kostol sv. Jakuba</t>
  </si>
  <si>
    <t>obnova oddychovej zóny Schiessplatz</t>
  </si>
  <si>
    <t>oddychová zóna</t>
  </si>
  <si>
    <t>modernizácia verejných priestranstiev</t>
  </si>
  <si>
    <t>úprava verejných priestranstiev</t>
  </si>
  <si>
    <t>Strelecká bašta</t>
  </si>
  <si>
    <t>Hradobný múr</t>
  </si>
  <si>
    <t>Obnova hradobného múru</t>
  </si>
  <si>
    <t xml:space="preserve">Prestavba NMP I. etapa </t>
  </si>
  <si>
    <t xml:space="preserve">Znalecký posudok </t>
  </si>
  <si>
    <t>projekty</t>
  </si>
  <si>
    <t>Štúrová ulica</t>
  </si>
  <si>
    <t>územný plán</t>
  </si>
  <si>
    <t>Hnedý priemyselný park</t>
  </si>
  <si>
    <t>Verejná zeleň - Technické služby</t>
  </si>
  <si>
    <t>06.3.0</t>
  </si>
  <si>
    <t>Zásobovanie vodou</t>
  </si>
  <si>
    <t>Voda - Lev.Lúky</t>
  </si>
  <si>
    <t>06.4.0</t>
  </si>
  <si>
    <t>Verejné osvetlenie</t>
  </si>
  <si>
    <t>Oprava VO</t>
  </si>
  <si>
    <t>Technické služby</t>
  </si>
  <si>
    <t>06.6.0</t>
  </si>
  <si>
    <t>Bývanie a občianska vybavenosť</t>
  </si>
  <si>
    <t>NMP 2 Radnica otvorená komunitám</t>
  </si>
  <si>
    <t>Radnica s areálom na NMP č.2</t>
  </si>
  <si>
    <t xml:space="preserve">Revitalizácia amfiteátra v Levoči </t>
  </si>
  <si>
    <t>Menhardská brána</t>
  </si>
  <si>
    <t>07.4.0</t>
  </si>
  <si>
    <t>Ochrana, podpora a rozvoj ver.zdravia</t>
  </si>
  <si>
    <t>Covid - výdavky</t>
  </si>
  <si>
    <t>08.1.0</t>
  </si>
  <si>
    <t>Transfery pre šport a telovýchovu</t>
  </si>
  <si>
    <t xml:space="preserve">Transfer pre TS </t>
  </si>
  <si>
    <t>Nájom TS</t>
  </si>
  <si>
    <t>Bežecký areál - dotácia</t>
  </si>
  <si>
    <t>Ostat.trans.pre šport a telových.</t>
  </si>
  <si>
    <t>08.2.0</t>
  </si>
  <si>
    <t>Kultúrne služby</t>
  </si>
  <si>
    <t>Náklady na obradné siene / APO/</t>
  </si>
  <si>
    <t xml:space="preserve">Dni Majstra Pavla </t>
  </si>
  <si>
    <t>Dni Majstra Pavla - MsKS</t>
  </si>
  <si>
    <t>ostatné kultúrne podujatia</t>
  </si>
  <si>
    <t>Ostatné transfery na  kultúru</t>
  </si>
  <si>
    <t>OZ Levočan</t>
  </si>
  <si>
    <t>Transfery na  kultúru - FS Levočan</t>
  </si>
  <si>
    <t>kultúrno - spoločenské aktivíty</t>
  </si>
  <si>
    <t>Transfer pre MsKS</t>
  </si>
  <si>
    <t>Divadlo - MsKS</t>
  </si>
  <si>
    <t>MsKS - oprava podlahy(kongres. sála)</t>
  </si>
  <si>
    <t>Knižnica - MsKS</t>
  </si>
  <si>
    <t>Galéria - MsKS</t>
  </si>
  <si>
    <t>Kino - MsKS</t>
  </si>
  <si>
    <t>08.3.0.</t>
  </si>
  <si>
    <t xml:space="preserve">Vysielacie a vydavateľské služby </t>
  </si>
  <si>
    <t>Vysielanie mestskej televízie</t>
  </si>
  <si>
    <t>LIM</t>
  </si>
  <si>
    <t>08.4.0</t>
  </si>
  <si>
    <t>Náboženské a iné spoločenské služby</t>
  </si>
  <si>
    <t>Vojnové hroby TS</t>
  </si>
  <si>
    <t>Technické služby-cint. služby</t>
  </si>
  <si>
    <t>Transfer pre ostat. spol. služby</t>
  </si>
  <si>
    <t>09.</t>
  </si>
  <si>
    <t>Školstvo</t>
  </si>
  <si>
    <t>Školský úrad</t>
  </si>
  <si>
    <t>Rozpočet školstva</t>
  </si>
  <si>
    <t>Náklady na školstvo-prenes. výkon</t>
  </si>
  <si>
    <t>Náklady na školstvo-originál. výkon</t>
  </si>
  <si>
    <t>Voľnočasové aktivity CVČ</t>
  </si>
  <si>
    <t xml:space="preserve">ZUŠ Levoča </t>
  </si>
  <si>
    <t>ZŠ Francisciho - udržba</t>
  </si>
  <si>
    <t>Neštátne školstvo</t>
  </si>
  <si>
    <t>09.6.0.</t>
  </si>
  <si>
    <t>Náklady na  stredisko služieb škole</t>
  </si>
  <si>
    <t>odchodné, odstupné, nemocenské</t>
  </si>
  <si>
    <t>10.2.0.</t>
  </si>
  <si>
    <t>Zariadenia sociálnych služieb - staroba</t>
  </si>
  <si>
    <t>Náklady na jedáleň</t>
  </si>
  <si>
    <t>Náklady na Klub dôchodcov</t>
  </si>
  <si>
    <t>Ďalšie služby - opatrovateľská služba</t>
  </si>
  <si>
    <t>zariadenie opatrovateľ.služby</t>
  </si>
  <si>
    <t>10.4.0.</t>
  </si>
  <si>
    <t>Detské jasle</t>
  </si>
  <si>
    <t>10.7.0.</t>
  </si>
  <si>
    <t>Prísp. neštát. subjekt.- pomoc občanom v hmotnej a sociálnej núdzi</t>
  </si>
  <si>
    <t>Terénna soc. Práca, komunitná práca</t>
  </si>
  <si>
    <t>Prídavky na deti</t>
  </si>
  <si>
    <t>Potravinová pomoc</t>
  </si>
  <si>
    <t>Osobitný príjemca -mesto</t>
  </si>
  <si>
    <t>Školské potreby - HMNU</t>
  </si>
  <si>
    <t>Jednorazová dávka primator</t>
  </si>
  <si>
    <t>Rozpočet bež. výdavky celkom</t>
  </si>
  <si>
    <t>Predpoklad  2025</t>
  </si>
  <si>
    <t>Kapitálové príjmy</t>
  </si>
  <si>
    <t xml:space="preserve">kapitalové príjmy </t>
  </si>
  <si>
    <t>Príjem z predaja kapitálových aktív</t>
  </si>
  <si>
    <r>
      <t xml:space="preserve">    </t>
    </r>
    <r>
      <rPr>
        <sz val="10"/>
        <rFont val="Arial CE"/>
        <family val="2"/>
        <charset val="238"/>
      </rPr>
      <t xml:space="preserve"> z predaja budov</t>
    </r>
  </si>
  <si>
    <t xml:space="preserve">     z predaja nehmotného majetku</t>
  </si>
  <si>
    <t xml:space="preserve">     z predaja hnuteľného majetku</t>
  </si>
  <si>
    <t>Príjem z predaja pozemkov</t>
  </si>
  <si>
    <t>z pozemkov</t>
  </si>
  <si>
    <t>Levočská Dolina (Suchý)</t>
  </si>
  <si>
    <t>ul. V. Greschika – garáže</t>
  </si>
  <si>
    <t>Levočské Lúky majetkoprávne vysp.</t>
  </si>
  <si>
    <t>ostatné príjmy</t>
  </si>
  <si>
    <t>Kapitalové granty a transfery</t>
  </si>
  <si>
    <t>Kapitálové</t>
  </si>
  <si>
    <t>Karpatské klim. mestečká</t>
  </si>
  <si>
    <t>Kapitalové príjmy celkom</t>
  </si>
  <si>
    <t>Verejná správa</t>
  </si>
  <si>
    <t>Policajné služby</t>
  </si>
  <si>
    <t>Výstavba</t>
  </si>
  <si>
    <t>Projektová dokumentácia</t>
  </si>
  <si>
    <t>NMP č.4</t>
  </si>
  <si>
    <t xml:space="preserve">PD Košická ulica č. 26 </t>
  </si>
  <si>
    <t>Kostol sv. Jakuba - veža</t>
  </si>
  <si>
    <t>Hradby</t>
  </si>
  <si>
    <t>Klietka hamby</t>
  </si>
  <si>
    <t>Fontána dobročinnosti</t>
  </si>
  <si>
    <t>Fasáda NMP 50</t>
  </si>
  <si>
    <t>Radnica a Zvonica NMP 2</t>
  </si>
  <si>
    <t>Doprava-výstavba a oprava ciest</t>
  </si>
  <si>
    <t>Cesta ul. Okružná</t>
  </si>
  <si>
    <t>Prístupový chodník/schodisko Pod vinicou</t>
  </si>
  <si>
    <t>PD - cesta Mariánska hora</t>
  </si>
  <si>
    <t>MPV  - cesta Mariánska hora</t>
  </si>
  <si>
    <t>cesta Mariánska hora</t>
  </si>
  <si>
    <t>rek.a moder. MK s prítomnosťou MRK</t>
  </si>
  <si>
    <t>cyklochodník III.etapa- staveb. práce</t>
  </si>
  <si>
    <t>Rekonštrukcia mosta ul. Predmestie</t>
  </si>
  <si>
    <t>Rekonštrukcia mosta ul. Potočná</t>
  </si>
  <si>
    <t>Nákladanie s odpadmi</t>
  </si>
  <si>
    <t>Sanácia miest s nelegálnym odpadom</t>
  </si>
  <si>
    <t>Prestavba zberných miest</t>
  </si>
  <si>
    <t>Príspevok pre TS</t>
  </si>
  <si>
    <t>Univerzálny vyklápač</t>
  </si>
  <si>
    <t>Rozvoj bývania</t>
  </si>
  <si>
    <t>Príspevok pre TS nákup profesionálnej kosačky</t>
  </si>
  <si>
    <t>Ortofomapa</t>
  </si>
  <si>
    <t>MPV Plantáže</t>
  </si>
  <si>
    <t>ROZŠÍRENIE SIETE VO V HRADBOVOM OPEVNENÍ MESTA</t>
  </si>
  <si>
    <t>Kaplnka Levočské Lúky, NN prípojka</t>
  </si>
  <si>
    <t>DOM MEŠTIANSKY, NÁMESTIE MAJSTRA PAVLA Č. 47 V LEVOČI, ÚZPF Č. 2936/1 – Turistické informačné centrum, Galéria</t>
  </si>
  <si>
    <t>DOM MEŠTIANSKY, NÁMESTIE MAJSTRA PAVLA Č. 47 V LEVOČI, ÚZPF Č. 2936/1 - Nové centrum zážitkového turizmu v Levoči</t>
  </si>
  <si>
    <t>Revitalizácia amfiteátra v Levoči- stavebný dozor</t>
  </si>
  <si>
    <t>Výsatavba elektronabíjacích staníc</t>
  </si>
  <si>
    <t>ODSTRÁNENIE HAVARIJNÉHO STAVU PARKANOVÉHO MÚRU (BAŠTA -DOM 649/11) NA VÝCHODNEJ STRANE MESTSKÉHO OPEVNENIA</t>
  </si>
  <si>
    <t>Výstavba bytových domov</t>
  </si>
  <si>
    <t>Výstavba BD - tech. Infraštruktúra ŠFRB</t>
  </si>
  <si>
    <t>Výstavba BD - tech. infraštruktúra</t>
  </si>
  <si>
    <t>Výstavba bytových domov - inžinierska činnosť</t>
  </si>
  <si>
    <t>Štúrová ulica - oporný múr</t>
  </si>
  <si>
    <t>REKONŠTRUKCIA KOŠICKEJ ULICE V LEVOČI – I. ETAPA, Úsek B -Stavebné práce</t>
  </si>
  <si>
    <t>REKONŠTRUKCIA KOŠICKEJ ULICE V LEVOČI – I. ETAPA, Úsek B -Stavebný dozor</t>
  </si>
  <si>
    <t xml:space="preserve">REKONŠTRUKCIA KOŠICKEJ ULICE V LEVOČI – I. ETAPA, Úsek B -Analytický systém Levoča </t>
  </si>
  <si>
    <t>REVITALIZÁCIA OBJEKTU SOCIÁLNO-HYGIENICKÝCH ZARIADENÍ A VYTVORENIE ZÁZEMIA PRE PÚTNIKOV NA MARIÁNSKEJ HORE</t>
  </si>
  <si>
    <t>07.1.2</t>
  </si>
  <si>
    <t>Ine zdravotnícke služby</t>
  </si>
  <si>
    <t>Centrum integrovanej zdrav. starostlivosti</t>
  </si>
  <si>
    <t>08.2.0.9</t>
  </si>
  <si>
    <t>Rekreačné a športové služby</t>
  </si>
  <si>
    <t>Fotovoltické zariadenie - zimný štadión</t>
  </si>
  <si>
    <t>08.2.0.</t>
  </si>
  <si>
    <t xml:space="preserve">NMP č. 54 - divadlo, výmena okien II. etapa </t>
  </si>
  <si>
    <t>08.4.0.</t>
  </si>
  <si>
    <t xml:space="preserve">ZŠ G. Haina - ŠJ </t>
  </si>
  <si>
    <t>ZŠ G. Haina</t>
  </si>
  <si>
    <t>MŠ G. Haina</t>
  </si>
  <si>
    <t>ZLEPŠENIE ROVNÉHO PRÍSTUPU K INKLUZÍVNEMU A KVALITNÉMU VZDELÁVANIU NA ZŠ G. HAINA V LEVOČI - Stavebné práce</t>
  </si>
  <si>
    <t>ZLEPŠENIE ROVNÉHO PRÍSTUPU K INKLUZÍVNEMU A KVALITNÉMU VZDELÁVANIU NA ZŠ G. HAINA V LEVOČI – Stavebný dozor</t>
  </si>
  <si>
    <t>ZLEPŠENIE ROVNÉHO PRÍSTUPU K INKLUZÍVNEMU A KVALITNÉMU VZDELÁVANIU NA ZŠ G. HAINA V LEVOČI – Didaktické pomôcky, vybavenie učebne</t>
  </si>
  <si>
    <t>Rekonštrukcia - spolufinancovanie</t>
  </si>
  <si>
    <t>10.7.0</t>
  </si>
  <si>
    <t>komunitné centrum</t>
  </si>
  <si>
    <t>Rozpočet kapitál. výdavky celkom</t>
  </si>
  <si>
    <t>Finančné operácie</t>
  </si>
  <si>
    <t>Krátkodobé úvery</t>
  </si>
  <si>
    <t>úver - refinancovanie</t>
  </si>
  <si>
    <t>dlhodobé úvery 2026</t>
  </si>
  <si>
    <t>Úver ŠFRB</t>
  </si>
  <si>
    <t>úver byty</t>
  </si>
  <si>
    <t xml:space="preserve">Dlhodobé úvery </t>
  </si>
  <si>
    <t>Prevod - dlhodobé úvery 2022</t>
  </si>
  <si>
    <t xml:space="preserve">predaj akcií </t>
  </si>
  <si>
    <t>zábezpeky</t>
  </si>
  <si>
    <t>Prevod investičný fond</t>
  </si>
  <si>
    <t>Prevod rezervný fond</t>
  </si>
  <si>
    <t>Finančné operácie celkom</t>
  </si>
  <si>
    <t>01.7</t>
  </si>
  <si>
    <t>Splácanie bankových úverov dlhodobých</t>
  </si>
  <si>
    <t>Splácanie bankových úverov krátkodobých</t>
  </si>
  <si>
    <t>Splácanie bankových úverov ŠFRB</t>
  </si>
  <si>
    <t>Prevod na fond nevyčerpaných dotácií</t>
  </si>
  <si>
    <t>Revitalizácia amfiteátra v Levoči</t>
  </si>
  <si>
    <t xml:space="preserve">uzamykateľné stojiská ZKO </t>
  </si>
  <si>
    <t>Ozveny histórie</t>
  </si>
  <si>
    <t>neziskovej organizácii</t>
  </si>
  <si>
    <t xml:space="preserve">rek. severozápadnej radiály </t>
  </si>
  <si>
    <t xml:space="preserve">NMP 47 centrum zážitkového turizmu </t>
  </si>
  <si>
    <t>Uzamykateľné stojiská ZKO v Levoči</t>
  </si>
  <si>
    <t>rekonštrukcia Košickej ulice</t>
  </si>
  <si>
    <t>sociálno- hyg. zariadenie Marianska hora</t>
  </si>
  <si>
    <t>ZŠ G. Haina - inkluzívne vzdelávanie</t>
  </si>
  <si>
    <t xml:space="preserve">DOM MEŠTIANSKY, NÁMESTIE MAJSTRA PAVLA Č. 47 V LEVOČI, ÚZPF Č. 2936/1 – dvorová časť a interaktívne miestnosti </t>
  </si>
  <si>
    <t>Výstavba bytových domov - stavebný dozor</t>
  </si>
  <si>
    <t>osobný automobil</t>
  </si>
  <si>
    <t>Fin operácie - príjmy</t>
  </si>
  <si>
    <t>Krátkodobé úvery - predfinancovanie</t>
  </si>
  <si>
    <t>dlhodobé úvery 2025</t>
  </si>
  <si>
    <t>Prevod - dlhodobé úvery 2024</t>
  </si>
  <si>
    <t>fond nevyčerpaných dotácií-kapitálové výdavky</t>
  </si>
  <si>
    <t>fond nevyčerpaných dotácií - bežné výdavky</t>
  </si>
  <si>
    <t xml:space="preserve">Výdavkové finančné operácie </t>
  </si>
  <si>
    <t xml:space="preserve">REKAPITULÁCIA  PRÍJMOV  A  VÝDAVKOV </t>
  </si>
  <si>
    <t>Príjmy bežného rozpočtu</t>
  </si>
  <si>
    <t>Výdavky bežného rozpočtu</t>
  </si>
  <si>
    <t>Prebytok/schodok bežného hospodárenia</t>
  </si>
  <si>
    <t>Príjmy kapitáloveho rozpočtu</t>
  </si>
  <si>
    <t>Výdavky kapitálového rozpočtu</t>
  </si>
  <si>
    <t>Prebytok/schodok kapitálového hospodárenia</t>
  </si>
  <si>
    <t>Príjmy - finančné operácie</t>
  </si>
  <si>
    <t>Výdavky - finančné operácie</t>
  </si>
  <si>
    <t>Prebytok/schodok finančného hospodárenia</t>
  </si>
  <si>
    <t>Rekapitulácia</t>
  </si>
  <si>
    <t>Prebytok/schodok  hospodárenia</t>
  </si>
  <si>
    <t>Bežné výdavky</t>
  </si>
  <si>
    <t>Kapitálové výdavky</t>
  </si>
  <si>
    <t xml:space="preserve">Ozveny histórie Karpatsko –duklianska bitka  </t>
  </si>
  <si>
    <t>Zdroje krytia</t>
  </si>
  <si>
    <t>spolu</t>
  </si>
  <si>
    <t>prebytok BR</t>
  </si>
  <si>
    <t>kapitálové príjmy</t>
  </si>
  <si>
    <t>granty a transfery</t>
  </si>
  <si>
    <t>Fond nevyčerp. dot.</t>
  </si>
  <si>
    <t>fondové účty</t>
  </si>
  <si>
    <t>úver ŠFRB</t>
  </si>
  <si>
    <t>úver dlhodobý 2026</t>
  </si>
  <si>
    <t>úver dlhodobý 2024</t>
  </si>
  <si>
    <t>úver dlhodobý 2025</t>
  </si>
  <si>
    <t>krátkodobý úver</t>
  </si>
  <si>
    <t>Výstavba bytových domov - staveb. dozor</t>
  </si>
  <si>
    <t>Kapitál. výdavky celkom</t>
  </si>
  <si>
    <t>Kapitálový rozpočet - zdroje krytia</t>
  </si>
  <si>
    <t>Materské školy</t>
  </si>
  <si>
    <t>Dotácie z rozpočtu mesta</t>
  </si>
  <si>
    <t>Modernizácia severozápadnej radiály v hradbovom opevnení mesta Levoča - stavebné práce</t>
  </si>
  <si>
    <t>Modernizácia severozápadnej radiály v hradbovom opevnení mesta Levoča - stavebný dozor</t>
  </si>
  <si>
    <t>REKONŠTRUKCIA A MODERNIZÁCIA VYBRANÝCH MIESTNYCH KOMUNIKÁCIÍ V MESTE LEVOČA S PRÍTOMNOSŤOU MARGINALIZOVANÝCH RÓMSKYCH KOMUNÍT – Stavebné práce</t>
  </si>
  <si>
    <t>REKONŠTRUKCIA A MODERNIZÁCIA VYBRANÝCH MIESTNYCH KOMUNIKÁCIÍ V MESTE LEVOČA S PRÍTOMNOSŤOU MARGINALIZOVANÝCH RÓMSKYCH KOMUNÍT – Stavebný dozor</t>
  </si>
  <si>
    <t>Cykloturistický chodník Levoča,III.etapa- staveb. práce</t>
  </si>
  <si>
    <t>Cykloturistický chodník Levoča,III.etapa- - staveb. dozor</t>
  </si>
  <si>
    <t>osobný automobil - mestská polícia</t>
  </si>
  <si>
    <t>Levoča – zavádzanie množstvového zberu z domácností</t>
  </si>
  <si>
    <t>Vyvesené: 29.10.2025</t>
  </si>
  <si>
    <t>Zvesené:</t>
  </si>
  <si>
    <t>Ing. Miroslav Vilkovský , MBA</t>
  </si>
  <si>
    <t>primátor mesta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</si>
</sst>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\ _S_k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b/>
      <sz val="9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4"/>
      <name val="Arial"/>
      <family val="2"/>
      <charset val="238"/>
    </font>
    <font>
      <b/>
      <sz val="10"/>
      <color indexed="8"/>
      <name val="Arial CE"/>
      <family val="2"/>
      <charset val="238"/>
    </font>
    <font>
      <b/>
      <sz val="11"/>
      <color indexed="8"/>
      <name val="Arial CE"/>
      <family val="2"/>
      <charset val="238"/>
    </font>
    <font>
      <b/>
      <sz val="11"/>
      <color indexed="8"/>
      <name val="Arial CE"/>
      <charset val="238"/>
    </font>
    <font>
      <sz val="10"/>
      <color indexed="8"/>
      <name val="Arial CE"/>
      <family val="2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 CE"/>
      <family val="2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0"/>
      <color indexed="10"/>
      <name val="Arial"/>
      <family val="2"/>
    </font>
    <font>
      <sz val="10"/>
      <color indexed="10"/>
      <name val="Arial CE"/>
      <charset val="238"/>
    </font>
    <font>
      <sz val="14"/>
      <name val="Arial"/>
      <family val="2"/>
    </font>
    <font>
      <b/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00B0F0"/>
      <name val="Arial CE"/>
      <family val="2"/>
      <charset val="238"/>
    </font>
    <font>
      <sz val="10"/>
      <color rgb="FFFF0000"/>
      <name val="Arial CE"/>
      <charset val="238"/>
    </font>
    <font>
      <b/>
      <sz val="18"/>
      <color theme="1"/>
      <name val="Calibri"/>
      <family val="2"/>
      <charset val="238"/>
      <scheme val="minor"/>
    </font>
    <font>
      <b/>
      <sz val="6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40">
    <xf numFmtId="0" fontId="0" fillId="0" borderId="0" xfId="0"/>
    <xf numFmtId="0" fontId="1" fillId="0" borderId="1" xfId="0" applyFont="1" applyBorder="1" applyAlignment="1"/>
    <xf numFmtId="0" fontId="4" fillId="0" borderId="6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8" fillId="0" borderId="11" xfId="0" applyFont="1" applyFill="1" applyBorder="1"/>
    <xf numFmtId="0" fontId="8" fillId="0" borderId="16" xfId="0" applyFont="1" applyFill="1" applyBorder="1"/>
    <xf numFmtId="0" fontId="8" fillId="0" borderId="17" xfId="0" applyFont="1" applyFill="1" applyBorder="1"/>
    <xf numFmtId="0" fontId="8" fillId="0" borderId="19" xfId="0" applyFont="1" applyFill="1" applyBorder="1"/>
    <xf numFmtId="0" fontId="5" fillId="0" borderId="20" xfId="0" applyFont="1" applyFill="1" applyBorder="1" applyAlignment="1">
      <alignment horizontal="center"/>
    </xf>
    <xf numFmtId="0" fontId="7" fillId="0" borderId="22" xfId="0" applyFont="1" applyFill="1" applyBorder="1"/>
    <xf numFmtId="0" fontId="7" fillId="0" borderId="8" xfId="0" applyFont="1" applyFill="1" applyBorder="1"/>
    <xf numFmtId="0" fontId="8" fillId="0" borderId="23" xfId="0" applyFont="1" applyFill="1" applyBorder="1"/>
    <xf numFmtId="0" fontId="7" fillId="0" borderId="18" xfId="0" applyFont="1" applyFill="1" applyBorder="1"/>
    <xf numFmtId="0" fontId="7" fillId="0" borderId="25" xfId="0" applyFont="1" applyFill="1" applyBorder="1"/>
    <xf numFmtId="0" fontId="6" fillId="0" borderId="16" xfId="0" applyFont="1" applyFill="1" applyBorder="1"/>
    <xf numFmtId="0" fontId="6" fillId="0" borderId="17" xfId="0" applyFont="1" applyFill="1" applyBorder="1"/>
    <xf numFmtId="0" fontId="6" fillId="0" borderId="19" xfId="0" applyFont="1" applyFill="1" applyBorder="1"/>
    <xf numFmtId="0" fontId="4" fillId="0" borderId="2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7" fillId="0" borderId="26" xfId="0" applyFont="1" applyFill="1" applyBorder="1"/>
    <xf numFmtId="0" fontId="6" fillId="0" borderId="27" xfId="0" applyFont="1" applyFill="1" applyBorder="1"/>
    <xf numFmtId="0" fontId="6" fillId="0" borderId="28" xfId="0" applyFont="1" applyFill="1" applyBorder="1"/>
    <xf numFmtId="0" fontId="6" fillId="0" borderId="29" xfId="0" applyFont="1" applyFill="1" applyBorder="1"/>
    <xf numFmtId="0" fontId="3" fillId="0" borderId="22" xfId="0" applyFont="1" applyFill="1" applyBorder="1"/>
    <xf numFmtId="0" fontId="3" fillId="0" borderId="10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7" fillId="0" borderId="22" xfId="0" applyFont="1" applyFill="1" applyBorder="1" applyAlignment="1"/>
    <xf numFmtId="0" fontId="7" fillId="0" borderId="10" xfId="0" applyFont="1" applyFill="1" applyBorder="1" applyAlignment="1">
      <alignment horizontal="left"/>
    </xf>
    <xf numFmtId="0" fontId="6" fillId="0" borderId="32" xfId="0" applyFont="1" applyFill="1" applyBorder="1"/>
    <xf numFmtId="0" fontId="6" fillId="0" borderId="22" xfId="0" applyFont="1" applyFill="1" applyBorder="1"/>
    <xf numFmtId="0" fontId="5" fillId="0" borderId="24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8" fillId="0" borderId="18" xfId="0" applyFont="1" applyFill="1" applyBorder="1"/>
    <xf numFmtId="0" fontId="8" fillId="0" borderId="27" xfId="0" applyFont="1" applyFill="1" applyBorder="1"/>
    <xf numFmtId="0" fontId="8" fillId="0" borderId="32" xfId="0" applyFont="1" applyFill="1" applyBorder="1"/>
    <xf numFmtId="0" fontId="8" fillId="0" borderId="28" xfId="0" applyFont="1" applyFill="1" applyBorder="1"/>
    <xf numFmtId="0" fontId="8" fillId="0" borderId="29" xfId="0" applyFont="1" applyFill="1" applyBorder="1"/>
    <xf numFmtId="0" fontId="3" fillId="0" borderId="18" xfId="0" applyFont="1" applyFill="1" applyBorder="1"/>
    <xf numFmtId="0" fontId="6" fillId="0" borderId="13" xfId="0" applyFont="1" applyFill="1" applyBorder="1" applyAlignment="1">
      <alignment horizontal="center"/>
    </xf>
    <xf numFmtId="0" fontId="8" fillId="0" borderId="34" xfId="0" applyFont="1" applyFill="1" applyBorder="1"/>
    <xf numFmtId="0" fontId="6" fillId="0" borderId="33" xfId="0" applyFont="1" applyFill="1" applyBorder="1"/>
    <xf numFmtId="4" fontId="4" fillId="0" borderId="44" xfId="0" applyNumberFormat="1" applyFont="1" applyFill="1" applyBorder="1"/>
    <xf numFmtId="3" fontId="4" fillId="0" borderId="44" xfId="0" applyNumberFormat="1" applyFont="1" applyFill="1" applyBorder="1"/>
    <xf numFmtId="4" fontId="4" fillId="0" borderId="15" xfId="0" applyNumberFormat="1" applyFont="1" applyFill="1" applyBorder="1"/>
    <xf numFmtId="3" fontId="4" fillId="0" borderId="45" xfId="0" applyNumberFormat="1" applyFont="1" applyFill="1" applyBorder="1"/>
    <xf numFmtId="4" fontId="5" fillId="0" borderId="31" xfId="0" applyNumberFormat="1" applyFont="1" applyFill="1" applyBorder="1"/>
    <xf numFmtId="3" fontId="5" fillId="0" borderId="31" xfId="0" applyNumberFormat="1" applyFont="1" applyFill="1" applyBorder="1"/>
    <xf numFmtId="4" fontId="13" fillId="0" borderId="22" xfId="0" applyNumberFormat="1" applyFont="1" applyBorder="1"/>
    <xf numFmtId="3" fontId="1" fillId="0" borderId="46" xfId="0" applyNumberFormat="1" applyFont="1" applyBorder="1"/>
    <xf numFmtId="4" fontId="6" fillId="0" borderId="10" xfId="0" applyNumberFormat="1" applyFont="1" applyFill="1" applyBorder="1"/>
    <xf numFmtId="3" fontId="6" fillId="0" borderId="10" xfId="0" applyNumberFormat="1" applyFont="1" applyFill="1" applyBorder="1"/>
    <xf numFmtId="3" fontId="0" fillId="0" borderId="22" xfId="0" applyNumberFormat="1" applyFont="1" applyBorder="1" applyAlignment="1">
      <alignment horizontal="right"/>
    </xf>
    <xf numFmtId="3" fontId="0" fillId="0" borderId="46" xfId="0" applyNumberFormat="1" applyFont="1" applyBorder="1"/>
    <xf numFmtId="4" fontId="6" fillId="0" borderId="27" xfId="0" applyNumberFormat="1" applyFont="1" applyFill="1" applyBorder="1"/>
    <xf numFmtId="3" fontId="6" fillId="0" borderId="27" xfId="0" applyNumberFormat="1" applyFont="1" applyFill="1" applyBorder="1"/>
    <xf numFmtId="4" fontId="13" fillId="0" borderId="34" xfId="0" applyNumberFormat="1" applyFont="1" applyBorder="1"/>
    <xf numFmtId="3" fontId="13" fillId="0" borderId="34" xfId="0" applyNumberFormat="1" applyFont="1" applyBorder="1"/>
    <xf numFmtId="3" fontId="13" fillId="0" borderId="47" xfId="0" applyNumberFormat="1" applyFont="1" applyBorder="1"/>
    <xf numFmtId="4" fontId="6" fillId="0" borderId="28" xfId="0" applyNumberFormat="1" applyFont="1" applyFill="1" applyBorder="1"/>
    <xf numFmtId="3" fontId="6" fillId="0" borderId="28" xfId="0" applyNumberFormat="1" applyFont="1" applyFill="1" applyBorder="1"/>
    <xf numFmtId="4" fontId="13" fillId="0" borderId="17" xfId="0" applyNumberFormat="1" applyFont="1" applyBorder="1"/>
    <xf numFmtId="3" fontId="13" fillId="0" borderId="17" xfId="0" applyNumberFormat="1" applyFont="1" applyBorder="1"/>
    <xf numFmtId="3" fontId="13" fillId="0" borderId="48" xfId="0" applyNumberFormat="1" applyFont="1" applyBorder="1"/>
    <xf numFmtId="4" fontId="6" fillId="0" borderId="29" xfId="0" applyNumberFormat="1" applyFont="1" applyFill="1" applyBorder="1"/>
    <xf numFmtId="3" fontId="6" fillId="0" borderId="29" xfId="0" applyNumberFormat="1" applyFont="1" applyFill="1" applyBorder="1"/>
    <xf numFmtId="4" fontId="13" fillId="0" borderId="49" xfId="0" applyNumberFormat="1" applyFont="1" applyBorder="1"/>
    <xf numFmtId="3" fontId="13" fillId="0" borderId="49" xfId="0" applyNumberFormat="1" applyFont="1" applyBorder="1"/>
    <xf numFmtId="3" fontId="13" fillId="0" borderId="50" xfId="0" applyNumberFormat="1" applyFont="1" applyBorder="1"/>
    <xf numFmtId="4" fontId="9" fillId="0" borderId="10" xfId="0" applyNumberFormat="1" applyFont="1" applyFill="1" applyBorder="1"/>
    <xf numFmtId="3" fontId="5" fillId="0" borderId="10" xfId="0" applyNumberFormat="1" applyFont="1" applyFill="1" applyBorder="1"/>
    <xf numFmtId="3" fontId="9" fillId="0" borderId="10" xfId="0" applyNumberFormat="1" applyFont="1" applyFill="1" applyBorder="1"/>
    <xf numFmtId="3" fontId="9" fillId="0" borderId="46" xfId="0" applyNumberFormat="1" applyFont="1" applyFill="1" applyBorder="1"/>
    <xf numFmtId="4" fontId="3" fillId="0" borderId="7" xfId="0" applyNumberFormat="1" applyFont="1" applyFill="1" applyBorder="1"/>
    <xf numFmtId="3" fontId="3" fillId="0" borderId="7" xfId="0" applyNumberFormat="1" applyFont="1" applyFill="1" applyBorder="1"/>
    <xf numFmtId="4" fontId="13" fillId="0" borderId="18" xfId="0" applyNumberFormat="1" applyFont="1" applyBorder="1"/>
    <xf numFmtId="3" fontId="3" fillId="0" borderId="51" xfId="0" applyNumberFormat="1" applyFont="1" applyFill="1" applyBorder="1"/>
    <xf numFmtId="4" fontId="6" fillId="0" borderId="32" xfId="0" applyNumberFormat="1" applyFont="1" applyFill="1" applyBorder="1"/>
    <xf numFmtId="3" fontId="6" fillId="0" borderId="32" xfId="0" applyNumberFormat="1" applyFont="1" applyFill="1" applyBorder="1"/>
    <xf numFmtId="4" fontId="6" fillId="0" borderId="30" xfId="0" applyNumberFormat="1" applyFont="1" applyFill="1" applyBorder="1"/>
    <xf numFmtId="3" fontId="6" fillId="0" borderId="30" xfId="0" applyNumberFormat="1" applyFont="1" applyFill="1" applyBorder="1"/>
    <xf numFmtId="4" fontId="12" fillId="0" borderId="22" xfId="0" applyNumberFormat="1" applyFont="1" applyBorder="1"/>
    <xf numFmtId="4" fontId="7" fillId="0" borderId="10" xfId="0" applyNumberFormat="1" applyFont="1" applyFill="1" applyBorder="1"/>
    <xf numFmtId="3" fontId="3" fillId="0" borderId="10" xfId="0" applyNumberFormat="1" applyFont="1" applyFill="1" applyBorder="1"/>
    <xf numFmtId="3" fontId="7" fillId="0" borderId="10" xfId="0" applyNumberFormat="1" applyFont="1" applyFill="1" applyBorder="1"/>
    <xf numFmtId="3" fontId="7" fillId="0" borderId="46" xfId="0" applyNumberFormat="1" applyFont="1" applyFill="1" applyBorder="1"/>
    <xf numFmtId="4" fontId="4" fillId="0" borderId="33" xfId="0" applyNumberFormat="1" applyFont="1" applyFill="1" applyBorder="1"/>
    <xf numFmtId="3" fontId="4" fillId="0" borderId="33" xfId="0" applyNumberFormat="1" applyFont="1" applyFill="1" applyBorder="1"/>
    <xf numFmtId="3" fontId="4" fillId="0" borderId="52" xfId="0" applyNumberFormat="1" applyFont="1" applyFill="1" applyBorder="1"/>
    <xf numFmtId="4" fontId="5" fillId="0" borderId="33" xfId="0" applyNumberFormat="1" applyFont="1" applyFill="1" applyBorder="1"/>
    <xf numFmtId="3" fontId="5" fillId="0" borderId="33" xfId="0" applyNumberFormat="1" applyFont="1" applyFill="1" applyBorder="1"/>
    <xf numFmtId="3" fontId="5" fillId="0" borderId="52" xfId="0" applyNumberFormat="1" applyFont="1" applyFill="1" applyBorder="1"/>
    <xf numFmtId="4" fontId="13" fillId="0" borderId="47" xfId="0" applyNumberFormat="1" applyFont="1" applyBorder="1"/>
    <xf numFmtId="4" fontId="13" fillId="0" borderId="48" xfId="0" applyNumberFormat="1" applyFont="1" applyBorder="1"/>
    <xf numFmtId="4" fontId="3" fillId="0" borderId="10" xfId="0" applyNumberFormat="1" applyFont="1" applyFill="1" applyBorder="1"/>
    <xf numFmtId="3" fontId="3" fillId="0" borderId="46" xfId="0" applyNumberFormat="1" applyFont="1" applyFill="1" applyBorder="1"/>
    <xf numFmtId="3" fontId="6" fillId="0" borderId="47" xfId="0" applyNumberFormat="1" applyFont="1" applyFill="1" applyBorder="1"/>
    <xf numFmtId="3" fontId="6" fillId="0" borderId="48" xfId="0" applyNumberFormat="1" applyFont="1" applyFill="1" applyBorder="1"/>
    <xf numFmtId="3" fontId="6" fillId="0" borderId="50" xfId="0" applyNumberFormat="1" applyFont="1" applyFill="1" applyBorder="1"/>
    <xf numFmtId="4" fontId="5" fillId="0" borderId="10" xfId="0" applyNumberFormat="1" applyFont="1" applyFill="1" applyBorder="1"/>
    <xf numFmtId="3" fontId="5" fillId="0" borderId="46" xfId="0" applyNumberFormat="1" applyFont="1" applyFill="1" applyBorder="1"/>
    <xf numFmtId="4" fontId="6" fillId="0" borderId="31" xfId="0" applyNumberFormat="1" applyFont="1" applyFill="1" applyBorder="1"/>
    <xf numFmtId="3" fontId="6" fillId="0" borderId="31" xfId="0" applyNumberFormat="1" applyFont="1" applyFill="1" applyBorder="1"/>
    <xf numFmtId="3" fontId="6" fillId="0" borderId="53" xfId="0" applyNumberFormat="1" applyFont="1" applyFill="1" applyBorder="1"/>
    <xf numFmtId="4" fontId="6" fillId="0" borderId="7" xfId="0" applyNumberFormat="1" applyFont="1" applyFill="1" applyBorder="1"/>
    <xf numFmtId="3" fontId="6" fillId="0" borderId="7" xfId="0" applyNumberFormat="1" applyFont="1" applyFill="1" applyBorder="1"/>
    <xf numFmtId="4" fontId="13" fillId="0" borderId="15" xfId="0" applyNumberFormat="1" applyFont="1" applyBorder="1"/>
    <xf numFmtId="3" fontId="13" fillId="0" borderId="53" xfId="0" applyNumberFormat="1" applyFont="1" applyBorder="1"/>
    <xf numFmtId="4" fontId="5" fillId="0" borderId="7" xfId="0" applyNumberFormat="1" applyFont="1" applyFill="1" applyBorder="1"/>
    <xf numFmtId="3" fontId="5" fillId="0" borderId="7" xfId="0" applyNumberFormat="1" applyFont="1" applyFill="1" applyBorder="1"/>
    <xf numFmtId="4" fontId="13" fillId="0" borderId="46" xfId="0" applyNumberFormat="1" applyFont="1" applyBorder="1"/>
    <xf numFmtId="4" fontId="8" fillId="0" borderId="7" xfId="0" applyNumberFormat="1" applyFont="1" applyFill="1" applyBorder="1"/>
    <xf numFmtId="3" fontId="8" fillId="0" borderId="7" xfId="0" applyNumberFormat="1" applyFont="1" applyFill="1" applyBorder="1"/>
    <xf numFmtId="4" fontId="9" fillId="0" borderId="7" xfId="0" applyNumberFormat="1" applyFont="1" applyFill="1" applyBorder="1"/>
    <xf numFmtId="3" fontId="9" fillId="0" borderId="7" xfId="0" applyNumberFormat="1" applyFont="1" applyFill="1" applyBorder="1"/>
    <xf numFmtId="3" fontId="9" fillId="0" borderId="51" xfId="0" applyNumberFormat="1" applyFont="1" applyFill="1" applyBorder="1"/>
    <xf numFmtId="4" fontId="8" fillId="0" borderId="28" xfId="0" applyNumberFormat="1" applyFont="1" applyFill="1" applyBorder="1"/>
    <xf numFmtId="3" fontId="8" fillId="0" borderId="28" xfId="0" applyNumberFormat="1" applyFont="1" applyFill="1" applyBorder="1"/>
    <xf numFmtId="3" fontId="8" fillId="0" borderId="48" xfId="0" applyNumberFormat="1" applyFont="1" applyFill="1" applyBorder="1"/>
    <xf numFmtId="4" fontId="8" fillId="0" borderId="29" xfId="0" applyNumberFormat="1" applyFont="1" applyFill="1" applyBorder="1"/>
    <xf numFmtId="3" fontId="8" fillId="0" borderId="29" xfId="0" applyNumberFormat="1" applyFont="1" applyFill="1" applyBorder="1"/>
    <xf numFmtId="4" fontId="13" fillId="0" borderId="19" xfId="0" applyNumberFormat="1" applyFont="1" applyBorder="1"/>
    <xf numFmtId="4" fontId="13" fillId="0" borderId="54" xfId="0" applyNumberFormat="1" applyFont="1" applyBorder="1"/>
    <xf numFmtId="4" fontId="11" fillId="0" borderId="10" xfId="0" applyNumberFormat="1" applyFont="1" applyFill="1" applyBorder="1"/>
    <xf numFmtId="3" fontId="11" fillId="0" borderId="10" xfId="0" applyNumberFormat="1" applyFont="1" applyFill="1" applyBorder="1"/>
    <xf numFmtId="3" fontId="11" fillId="0" borderId="46" xfId="0" applyNumberFormat="1" applyFont="1" applyFill="1" applyBorder="1"/>
    <xf numFmtId="4" fontId="10" fillId="0" borderId="34" xfId="0" applyNumberFormat="1" applyFont="1" applyBorder="1"/>
    <xf numFmtId="3" fontId="10" fillId="0" borderId="34" xfId="0" applyNumberFormat="1" applyFont="1" applyBorder="1"/>
    <xf numFmtId="3" fontId="10" fillId="0" borderId="47" xfId="0" applyNumberFormat="1" applyFont="1" applyBorder="1"/>
    <xf numFmtId="4" fontId="10" fillId="0" borderId="17" xfId="0" applyNumberFormat="1" applyFont="1" applyBorder="1"/>
    <xf numFmtId="4" fontId="10" fillId="0" borderId="28" xfId="0" applyNumberFormat="1" applyFont="1" applyFill="1" applyBorder="1"/>
    <xf numFmtId="3" fontId="10" fillId="0" borderId="28" xfId="0" applyNumberFormat="1" applyFont="1" applyFill="1" applyBorder="1"/>
    <xf numFmtId="3" fontId="10" fillId="0" borderId="17" xfId="0" applyNumberFormat="1" applyFont="1" applyBorder="1"/>
    <xf numFmtId="4" fontId="13" fillId="0" borderId="13" xfId="0" applyNumberFormat="1" applyFont="1" applyBorder="1"/>
    <xf numFmtId="4" fontId="13" fillId="0" borderId="52" xfId="0" applyNumberFormat="1" applyFont="1" applyBorder="1"/>
    <xf numFmtId="4" fontId="4" fillId="0" borderId="55" xfId="0" applyNumberFormat="1" applyFont="1" applyFill="1" applyBorder="1"/>
    <xf numFmtId="3" fontId="4" fillId="0" borderId="55" xfId="0" applyNumberFormat="1" applyFont="1" applyFill="1" applyBorder="1"/>
    <xf numFmtId="4" fontId="14" fillId="0" borderId="56" xfId="0" applyNumberFormat="1" applyFont="1" applyBorder="1"/>
    <xf numFmtId="3" fontId="14" fillId="0" borderId="56" xfId="0" applyNumberFormat="1" applyFont="1" applyBorder="1"/>
    <xf numFmtId="3" fontId="14" fillId="0" borderId="57" xfId="0" applyNumberFormat="1" applyFont="1" applyBorder="1"/>
    <xf numFmtId="49" fontId="5" fillId="0" borderId="2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49" fontId="5" fillId="0" borderId="20" xfId="0" applyNumberFormat="1" applyFont="1" applyFill="1" applyBorder="1"/>
    <xf numFmtId="0" fontId="8" fillId="0" borderId="60" xfId="0" applyNumberFormat="1" applyFont="1" applyFill="1" applyBorder="1" applyAlignment="1">
      <alignment horizontal="center"/>
    </xf>
    <xf numFmtId="0" fontId="8" fillId="0" borderId="61" xfId="0" applyNumberFormat="1" applyFont="1" applyFill="1" applyBorder="1" applyAlignment="1">
      <alignment horizontal="center"/>
    </xf>
    <xf numFmtId="0" fontId="8" fillId="0" borderId="62" xfId="0" applyNumberFormat="1" applyFont="1" applyFill="1" applyBorder="1" applyAlignment="1">
      <alignment horizontal="center"/>
    </xf>
    <xf numFmtId="0" fontId="8" fillId="0" borderId="62" xfId="0" applyFont="1" applyFill="1" applyBorder="1"/>
    <xf numFmtId="0" fontId="6" fillId="0" borderId="60" xfId="0" applyFont="1" applyFill="1" applyBorder="1"/>
    <xf numFmtId="0" fontId="6" fillId="0" borderId="61" xfId="0" applyFont="1" applyFill="1" applyBorder="1"/>
    <xf numFmtId="0" fontId="6" fillId="0" borderId="18" xfId="0" applyFont="1" applyFill="1" applyBorder="1" applyAlignment="1">
      <alignment horizontal="center"/>
    </xf>
    <xf numFmtId="0" fontId="6" fillId="0" borderId="63" xfId="0" applyFont="1" applyFill="1" applyBorder="1"/>
    <xf numFmtId="0" fontId="6" fillId="0" borderId="60" xfId="0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49" fontId="3" fillId="0" borderId="14" xfId="0" applyNumberFormat="1" applyFont="1" applyFill="1" applyBorder="1"/>
    <xf numFmtId="0" fontId="8" fillId="0" borderId="63" xfId="0" applyNumberFormat="1" applyFont="1" applyFill="1" applyBorder="1" applyAlignment="1">
      <alignment horizontal="center"/>
    </xf>
    <xf numFmtId="0" fontId="6" fillId="0" borderId="64" xfId="0" applyFont="1" applyFill="1" applyBorder="1"/>
    <xf numFmtId="0" fontId="6" fillId="0" borderId="65" xfId="0" applyFont="1" applyFill="1" applyBorder="1"/>
    <xf numFmtId="0" fontId="6" fillId="0" borderId="66" xfId="0" applyFont="1" applyFill="1" applyBorder="1" applyAlignment="1">
      <alignment horizontal="center"/>
    </xf>
    <xf numFmtId="0" fontId="6" fillId="0" borderId="67" xfId="0" applyFont="1" applyFill="1" applyBorder="1" applyAlignment="1">
      <alignment horizontal="center"/>
    </xf>
    <xf numFmtId="0" fontId="6" fillId="0" borderId="34" xfId="0" applyFont="1" applyFill="1" applyBorder="1"/>
    <xf numFmtId="0" fontId="6" fillId="0" borderId="68" xfId="0" applyFont="1" applyFill="1" applyBorder="1" applyAlignment="1">
      <alignment horizontal="center"/>
    </xf>
    <xf numFmtId="0" fontId="6" fillId="0" borderId="69" xfId="0" applyFont="1" applyFill="1" applyBorder="1"/>
    <xf numFmtId="14" fontId="5" fillId="0" borderId="20" xfId="0" applyNumberFormat="1" applyFont="1" applyFill="1" applyBorder="1"/>
    <xf numFmtId="0" fontId="6" fillId="0" borderId="14" xfId="0" applyFont="1" applyFill="1" applyBorder="1"/>
    <xf numFmtId="0" fontId="6" fillId="0" borderId="63" xfId="0" applyFont="1" applyFill="1" applyBorder="1" applyAlignment="1">
      <alignment horizontal="center"/>
    </xf>
    <xf numFmtId="0" fontId="6" fillId="0" borderId="15" xfId="0" applyFont="1" applyFill="1" applyBorder="1"/>
    <xf numFmtId="0" fontId="6" fillId="0" borderId="49" xfId="0" applyFont="1" applyFill="1" applyBorder="1" applyAlignment="1">
      <alignment horizontal="center"/>
    </xf>
    <xf numFmtId="0" fontId="6" fillId="0" borderId="49" xfId="0" applyFont="1" applyFill="1" applyBorder="1"/>
    <xf numFmtId="0" fontId="6" fillId="0" borderId="19" xfId="0" applyFont="1" applyFill="1" applyBorder="1" applyAlignment="1">
      <alignment horizontal="center"/>
    </xf>
    <xf numFmtId="0" fontId="8" fillId="0" borderId="67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left"/>
    </xf>
    <xf numFmtId="0" fontId="8" fillId="0" borderId="67" xfId="0" applyFont="1" applyFill="1" applyBorder="1" applyAlignment="1">
      <alignment horizontal="left"/>
    </xf>
    <xf numFmtId="0" fontId="6" fillId="0" borderId="8" xfId="0" applyFont="1" applyFill="1" applyBorder="1"/>
    <xf numFmtId="49" fontId="5" fillId="0" borderId="6" xfId="0" applyNumberFormat="1" applyFont="1" applyFill="1" applyBorder="1"/>
    <xf numFmtId="0" fontId="8" fillId="0" borderId="67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/>
    </xf>
    <xf numFmtId="0" fontId="8" fillId="0" borderId="15" xfId="0" applyFont="1" applyFill="1" applyBorder="1"/>
    <xf numFmtId="0" fontId="8" fillId="0" borderId="0" xfId="0" applyNumberFormat="1" applyFont="1" applyFill="1" applyBorder="1" applyAlignment="1">
      <alignment horizontal="center"/>
    </xf>
    <xf numFmtId="49" fontId="8" fillId="0" borderId="16" xfId="0" applyNumberFormat="1" applyFont="1" applyFill="1" applyBorder="1" applyAlignment="1">
      <alignment horizontal="center"/>
    </xf>
    <xf numFmtId="0" fontId="8" fillId="0" borderId="60" xfId="0" applyFont="1" applyFill="1" applyBorder="1"/>
    <xf numFmtId="49" fontId="8" fillId="0" borderId="17" xfId="0" applyNumberFormat="1" applyFont="1" applyFill="1" applyBorder="1" applyAlignment="1">
      <alignment horizontal="center"/>
    </xf>
    <xf numFmtId="0" fontId="8" fillId="0" borderId="61" xfId="0" applyFont="1" applyFill="1" applyBorder="1"/>
    <xf numFmtId="49" fontId="8" fillId="0" borderId="60" xfId="0" applyNumberFormat="1" applyFont="1" applyFill="1" applyBorder="1" applyAlignment="1">
      <alignment horizontal="left"/>
    </xf>
    <xf numFmtId="49" fontId="8" fillId="0" borderId="61" xfId="0" applyNumberFormat="1" applyFont="1" applyFill="1" applyBorder="1" applyAlignment="1">
      <alignment horizontal="center"/>
    </xf>
    <xf numFmtId="49" fontId="6" fillId="0" borderId="61" xfId="0" applyNumberFormat="1" applyFont="1" applyFill="1" applyBorder="1" applyAlignment="1">
      <alignment horizontal="left"/>
    </xf>
    <xf numFmtId="49" fontId="6" fillId="0" borderId="19" xfId="0" applyNumberFormat="1" applyFont="1" applyFill="1" applyBorder="1"/>
    <xf numFmtId="49" fontId="5" fillId="0" borderId="6" xfId="0" applyNumberFormat="1" applyFont="1" applyFill="1" applyBorder="1" applyAlignment="1">
      <alignment horizontal="left"/>
    </xf>
    <xf numFmtId="49" fontId="5" fillId="0" borderId="6" xfId="0" applyNumberFormat="1" applyFont="1" applyFill="1" applyBorder="1" applyAlignment="1">
      <alignment horizontal="center"/>
    </xf>
    <xf numFmtId="49" fontId="6" fillId="0" borderId="8" xfId="0" applyNumberFormat="1" applyFont="1" applyFill="1" applyBorder="1"/>
    <xf numFmtId="0" fontId="6" fillId="0" borderId="71" xfId="0" applyFont="1" applyFill="1" applyBorder="1" applyAlignment="1">
      <alignment horizontal="center"/>
    </xf>
    <xf numFmtId="0" fontId="6" fillId="0" borderId="71" xfId="0" applyFont="1" applyFill="1" applyBorder="1"/>
    <xf numFmtId="0" fontId="6" fillId="0" borderId="62" xfId="0" applyFont="1" applyFill="1" applyBorder="1" applyAlignment="1">
      <alignment horizontal="center"/>
    </xf>
    <xf numFmtId="0" fontId="6" fillId="0" borderId="62" xfId="0" applyFont="1" applyFill="1" applyBorder="1"/>
    <xf numFmtId="49" fontId="5" fillId="0" borderId="22" xfId="0" applyNumberFormat="1" applyFont="1" applyFill="1" applyBorder="1"/>
    <xf numFmtId="0" fontId="6" fillId="0" borderId="20" xfId="0" applyFont="1" applyFill="1" applyBorder="1"/>
    <xf numFmtId="0" fontId="6" fillId="0" borderId="11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6" fillId="0" borderId="18" xfId="0" applyFont="1" applyFill="1" applyBorder="1"/>
    <xf numFmtId="0" fontId="6" fillId="0" borderId="70" xfId="0" applyFont="1" applyFill="1" applyBorder="1" applyAlignment="1">
      <alignment horizontal="center"/>
    </xf>
    <xf numFmtId="49" fontId="3" fillId="0" borderId="72" xfId="0" applyNumberFormat="1" applyFont="1" applyFill="1" applyBorder="1" applyAlignment="1">
      <alignment horizontal="center"/>
    </xf>
    <xf numFmtId="49" fontId="3" fillId="0" borderId="28" xfId="0" applyNumberFormat="1" applyFont="1" applyFill="1" applyBorder="1" applyAlignment="1">
      <alignment horizontal="center"/>
    </xf>
    <xf numFmtId="49" fontId="3" fillId="0" borderId="73" xfId="0" applyNumberFormat="1" applyFont="1" applyFill="1" applyBorder="1" applyAlignment="1">
      <alignment horizontal="center"/>
    </xf>
    <xf numFmtId="49" fontId="3" fillId="0" borderId="60" xfId="0" applyNumberFormat="1" applyFont="1" applyFill="1" applyBorder="1" applyAlignment="1">
      <alignment horizontal="center"/>
    </xf>
    <xf numFmtId="49" fontId="3" fillId="0" borderId="67" xfId="0" applyNumberFormat="1" applyFont="1" applyFill="1" applyBorder="1" applyAlignment="1">
      <alignment horizontal="center"/>
    </xf>
    <xf numFmtId="49" fontId="3" fillId="0" borderId="6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3" fillId="0" borderId="49" xfId="0" applyNumberFormat="1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/>
    </xf>
    <xf numFmtId="16" fontId="5" fillId="0" borderId="20" xfId="0" applyNumberFormat="1" applyFont="1" applyFill="1" applyBorder="1"/>
    <xf numFmtId="0" fontId="6" fillId="0" borderId="34" xfId="0" applyFont="1" applyFill="1" applyBorder="1" applyAlignment="1">
      <alignment horizontal="center"/>
    </xf>
    <xf numFmtId="0" fontId="10" fillId="0" borderId="6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22" xfId="0" applyFont="1" applyFill="1" applyBorder="1"/>
    <xf numFmtId="0" fontId="5" fillId="0" borderId="20" xfId="0" applyFont="1" applyFill="1" applyBorder="1" applyAlignment="1">
      <alignment vertical="center" wrapText="1"/>
    </xf>
    <xf numFmtId="0" fontId="10" fillId="0" borderId="34" xfId="0" applyFont="1" applyFill="1" applyBorder="1" applyAlignment="1">
      <alignment horizontal="center"/>
    </xf>
    <xf numFmtId="0" fontId="6" fillId="0" borderId="67" xfId="0" applyFont="1" applyFill="1" applyBorder="1"/>
    <xf numFmtId="0" fontId="10" fillId="0" borderId="17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0" fontId="10" fillId="0" borderId="75" xfId="0" applyFont="1" applyFill="1" applyBorder="1" applyAlignment="1">
      <alignment horizontal="center"/>
    </xf>
    <xf numFmtId="0" fontId="6" fillId="0" borderId="76" xfId="0" applyFont="1" applyFill="1" applyBorder="1"/>
    <xf numFmtId="0" fontId="4" fillId="0" borderId="77" xfId="0" applyFont="1" applyFill="1" applyBorder="1"/>
    <xf numFmtId="0" fontId="4" fillId="0" borderId="37" xfId="0" applyFont="1" applyFill="1" applyBorder="1" applyAlignment="1">
      <alignment horizontal="center"/>
    </xf>
    <xf numFmtId="0" fontId="4" fillId="0" borderId="56" xfId="0" applyFont="1" applyFill="1" applyBorder="1"/>
    <xf numFmtId="4" fontId="5" fillId="0" borderId="38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4" fontId="4" fillId="0" borderId="18" xfId="0" applyNumberFormat="1" applyFont="1" applyFill="1" applyBorder="1" applyAlignment="1">
      <alignment vertical="center"/>
    </xf>
    <xf numFmtId="3" fontId="5" fillId="0" borderId="78" xfId="0" applyNumberFormat="1" applyFont="1" applyFill="1" applyBorder="1" applyAlignment="1">
      <alignment vertical="center"/>
    </xf>
    <xf numFmtId="3" fontId="5" fillId="0" borderId="45" xfId="0" applyNumberFormat="1" applyFont="1" applyFill="1" applyBorder="1" applyAlignment="1">
      <alignment vertical="center"/>
    </xf>
    <xf numFmtId="3" fontId="10" fillId="0" borderId="48" xfId="0" applyNumberFormat="1" applyFont="1" applyBorder="1"/>
    <xf numFmtId="4" fontId="10" fillId="0" borderId="49" xfId="0" applyNumberFormat="1" applyFont="1" applyBorder="1"/>
    <xf numFmtId="4" fontId="10" fillId="0" borderId="50" xfId="0" applyNumberFormat="1" applyFont="1" applyBorder="1"/>
    <xf numFmtId="4" fontId="10" fillId="0" borderId="22" xfId="0" applyNumberFormat="1" applyFont="1" applyBorder="1"/>
    <xf numFmtId="3" fontId="12" fillId="0" borderId="46" xfId="0" applyNumberFormat="1" applyFont="1" applyBorder="1"/>
    <xf numFmtId="4" fontId="8" fillId="0" borderId="27" xfId="0" applyNumberFormat="1" applyFont="1" applyFill="1" applyBorder="1"/>
    <xf numFmtId="3" fontId="8" fillId="0" borderId="27" xfId="0" applyNumberFormat="1" applyFont="1" applyFill="1" applyBorder="1"/>
    <xf numFmtId="4" fontId="8" fillId="0" borderId="30" xfId="0" applyNumberFormat="1" applyFont="1" applyFill="1" applyBorder="1"/>
    <xf numFmtId="164" fontId="8" fillId="0" borderId="30" xfId="0" applyNumberFormat="1" applyFont="1" applyFill="1" applyBorder="1"/>
    <xf numFmtId="3" fontId="8" fillId="0" borderId="30" xfId="0" applyNumberFormat="1" applyFont="1" applyFill="1" applyBorder="1"/>
    <xf numFmtId="3" fontId="10" fillId="0" borderId="50" xfId="0" applyNumberFormat="1" applyFont="1" applyBorder="1"/>
    <xf numFmtId="3" fontId="1" fillId="0" borderId="22" xfId="0" applyNumberFormat="1" applyFont="1" applyBorder="1"/>
    <xf numFmtId="4" fontId="10" fillId="0" borderId="15" xfId="0" applyNumberFormat="1" applyFont="1" applyBorder="1"/>
    <xf numFmtId="3" fontId="10" fillId="0" borderId="15" xfId="0" applyNumberFormat="1" applyFont="1" applyBorder="1"/>
    <xf numFmtId="3" fontId="10" fillId="0" borderId="53" xfId="0" applyNumberFormat="1" applyFont="1" applyBorder="1"/>
    <xf numFmtId="3" fontId="10" fillId="0" borderId="22" xfId="0" applyNumberFormat="1" applyFont="1" applyBorder="1"/>
    <xf numFmtId="3" fontId="10" fillId="0" borderId="46" xfId="0" applyNumberFormat="1" applyFont="1" applyBorder="1"/>
    <xf numFmtId="3" fontId="10" fillId="0" borderId="49" xfId="0" applyNumberFormat="1" applyFont="1" applyBorder="1"/>
    <xf numFmtId="4" fontId="10" fillId="0" borderId="16" xfId="0" applyNumberFormat="1" applyFont="1" applyBorder="1"/>
    <xf numFmtId="3" fontId="10" fillId="0" borderId="16" xfId="0" applyNumberFormat="1" applyFont="1" applyBorder="1"/>
    <xf numFmtId="3" fontId="10" fillId="0" borderId="79" xfId="0" applyNumberFormat="1" applyFont="1" applyBorder="1"/>
    <xf numFmtId="4" fontId="10" fillId="0" borderId="19" xfId="0" applyNumberFormat="1" applyFont="1" applyBorder="1"/>
    <xf numFmtId="3" fontId="10" fillId="0" borderId="19" xfId="0" applyNumberFormat="1" applyFont="1" applyBorder="1"/>
    <xf numFmtId="3" fontId="10" fillId="0" borderId="54" xfId="0" applyNumberFormat="1" applyFont="1" applyBorder="1"/>
    <xf numFmtId="4" fontId="8" fillId="0" borderId="32" xfId="0" applyNumberFormat="1" applyFont="1" applyFill="1" applyBorder="1"/>
    <xf numFmtId="3" fontId="8" fillId="0" borderId="32" xfId="0" applyNumberFormat="1" applyFont="1" applyFill="1" applyBorder="1"/>
    <xf numFmtId="4" fontId="10" fillId="0" borderId="18" xfId="0" applyNumberFormat="1" applyFont="1" applyBorder="1"/>
    <xf numFmtId="3" fontId="10" fillId="0" borderId="18" xfId="0" applyNumberFormat="1" applyFont="1" applyBorder="1"/>
    <xf numFmtId="3" fontId="10" fillId="0" borderId="51" xfId="0" applyNumberFormat="1" applyFont="1" applyBorder="1"/>
    <xf numFmtId="0" fontId="10" fillId="0" borderId="28" xfId="0" applyFont="1" applyFill="1" applyBorder="1"/>
    <xf numFmtId="4" fontId="10" fillId="0" borderId="48" xfId="0" applyNumberFormat="1" applyFont="1" applyBorder="1"/>
    <xf numFmtId="0" fontId="10" fillId="0" borderId="29" xfId="0" applyFont="1" applyFill="1" applyBorder="1"/>
    <xf numFmtId="4" fontId="10" fillId="0" borderId="47" xfId="0" applyNumberFormat="1" applyFont="1" applyBorder="1"/>
    <xf numFmtId="4" fontId="7" fillId="0" borderId="7" xfId="0" applyNumberFormat="1" applyFont="1" applyFill="1" applyBorder="1"/>
    <xf numFmtId="3" fontId="7" fillId="0" borderId="7" xfId="0" applyNumberFormat="1" applyFont="1" applyFill="1" applyBorder="1"/>
    <xf numFmtId="4" fontId="10" fillId="0" borderId="46" xfId="0" applyNumberFormat="1" applyFont="1" applyBorder="1"/>
    <xf numFmtId="4" fontId="10" fillId="0" borderId="53" xfId="0" applyNumberFormat="1" applyFont="1" applyBorder="1"/>
    <xf numFmtId="3" fontId="5" fillId="0" borderId="27" xfId="0" applyNumberFormat="1" applyFont="1" applyFill="1" applyBorder="1"/>
    <xf numFmtId="4" fontId="5" fillId="0" borderId="32" xfId="0" applyNumberFormat="1" applyFont="1" applyFill="1" applyBorder="1"/>
    <xf numFmtId="3" fontId="5" fillId="0" borderId="32" xfId="0" applyNumberFormat="1" applyFont="1" applyFill="1" applyBorder="1"/>
    <xf numFmtId="3" fontId="8" fillId="0" borderId="17" xfId="0" applyNumberFormat="1" applyFont="1" applyFill="1" applyBorder="1"/>
    <xf numFmtId="3" fontId="12" fillId="0" borderId="22" xfId="0" applyNumberFormat="1" applyFont="1" applyBorder="1"/>
    <xf numFmtId="4" fontId="10" fillId="0" borderId="31" xfId="0" applyNumberFormat="1" applyFont="1" applyFill="1" applyBorder="1"/>
    <xf numFmtId="3" fontId="10" fillId="0" borderId="31" xfId="0" applyNumberFormat="1" applyFont="1" applyFill="1" applyBorder="1"/>
    <xf numFmtId="4" fontId="7" fillId="0" borderId="29" xfId="0" applyNumberFormat="1" applyFont="1" applyFill="1" applyBorder="1"/>
    <xf numFmtId="3" fontId="7" fillId="0" borderId="29" xfId="0" applyNumberFormat="1" applyFont="1" applyFill="1" applyBorder="1"/>
    <xf numFmtId="164" fontId="10" fillId="0" borderId="49" xfId="0" applyNumberFormat="1" applyFont="1" applyBorder="1"/>
    <xf numFmtId="4" fontId="1" fillId="0" borderId="10" xfId="0" applyNumberFormat="1" applyFont="1" applyFill="1" applyBorder="1" applyAlignment="1">
      <alignment vertical="center" wrapText="1"/>
    </xf>
    <xf numFmtId="3" fontId="1" fillId="0" borderId="10" xfId="0" applyNumberFormat="1" applyFont="1" applyFill="1" applyBorder="1" applyAlignment="1">
      <alignment vertical="center" wrapText="1"/>
    </xf>
    <xf numFmtId="4" fontId="12" fillId="0" borderId="22" xfId="0" applyNumberFormat="1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vertical="center"/>
    </xf>
    <xf numFmtId="4" fontId="12" fillId="0" borderId="22" xfId="0" applyNumberFormat="1" applyFont="1" applyFill="1" applyBorder="1" applyAlignment="1">
      <alignment vertical="center" wrapText="1"/>
    </xf>
    <xf numFmtId="3" fontId="12" fillId="0" borderId="22" xfId="0" applyNumberFormat="1" applyFont="1" applyFill="1" applyBorder="1" applyAlignment="1">
      <alignment vertical="center" wrapText="1"/>
    </xf>
    <xf numFmtId="4" fontId="10" fillId="0" borderId="27" xfId="0" applyNumberFormat="1" applyFont="1" applyFill="1" applyBorder="1" applyAlignment="1">
      <alignment vertical="center" wrapText="1"/>
    </xf>
    <xf numFmtId="3" fontId="10" fillId="0" borderId="27" xfId="0" applyNumberFormat="1" applyFont="1" applyFill="1" applyBorder="1" applyAlignment="1">
      <alignment vertical="center" wrapText="1"/>
    </xf>
    <xf numFmtId="4" fontId="10" fillId="0" borderId="28" xfId="0" applyNumberFormat="1" applyFont="1" applyFill="1" applyBorder="1" applyAlignment="1">
      <alignment vertical="center" wrapText="1"/>
    </xf>
    <xf numFmtId="3" fontId="10" fillId="0" borderId="28" xfId="0" applyNumberFormat="1" applyFont="1" applyFill="1" applyBorder="1" applyAlignment="1">
      <alignment vertical="center" wrapText="1"/>
    </xf>
    <xf numFmtId="4" fontId="10" fillId="0" borderId="29" xfId="0" applyNumberFormat="1" applyFont="1" applyFill="1" applyBorder="1" applyAlignment="1">
      <alignment vertical="center" wrapText="1"/>
    </xf>
    <xf numFmtId="3" fontId="10" fillId="0" borderId="29" xfId="0" applyNumberFormat="1" applyFont="1" applyFill="1" applyBorder="1" applyAlignment="1">
      <alignment vertical="center" wrapText="1"/>
    </xf>
    <xf numFmtId="4" fontId="6" fillId="0" borderId="80" xfId="0" applyNumberFormat="1" applyFont="1" applyFill="1" applyBorder="1"/>
    <xf numFmtId="3" fontId="6" fillId="0" borderId="80" xfId="0" applyNumberFormat="1" applyFont="1" applyFill="1" applyBorder="1"/>
    <xf numFmtId="0" fontId="4" fillId="0" borderId="81" xfId="0" applyFont="1" applyFill="1" applyBorder="1"/>
    <xf numFmtId="3" fontId="4" fillId="0" borderId="18" xfId="0" applyNumberFormat="1" applyFont="1" applyFill="1" applyBorder="1" applyAlignment="1">
      <alignment horizontal="right"/>
    </xf>
    <xf numFmtId="4" fontId="4" fillId="0" borderId="18" xfId="0" applyNumberFormat="1" applyFont="1" applyFill="1" applyBorder="1" applyAlignment="1">
      <alignment horizontal="right"/>
    </xf>
    <xf numFmtId="3" fontId="4" fillId="0" borderId="51" xfId="0" applyNumberFormat="1" applyFont="1" applyFill="1" applyBorder="1" applyAlignment="1">
      <alignment horizontal="right"/>
    </xf>
    <xf numFmtId="0" fontId="5" fillId="0" borderId="82" xfId="0" applyFont="1" applyFill="1" applyBorder="1"/>
    <xf numFmtId="4" fontId="5" fillId="0" borderId="22" xfId="0" applyNumberFormat="1" applyFont="1" applyFill="1" applyBorder="1"/>
    <xf numFmtId="3" fontId="5" fillId="0" borderId="22" xfId="0" applyNumberFormat="1" applyFont="1" applyFill="1" applyBorder="1"/>
    <xf numFmtId="0" fontId="3" fillId="0" borderId="33" xfId="0" applyFont="1" applyFill="1" applyBorder="1" applyAlignment="1">
      <alignment horizontal="center"/>
    </xf>
    <xf numFmtId="4" fontId="3" fillId="0" borderId="22" xfId="0" applyNumberFormat="1" applyFont="1" applyFill="1" applyBorder="1"/>
    <xf numFmtId="3" fontId="3" fillId="0" borderId="22" xfId="0" applyNumberFormat="1" applyFont="1" applyFill="1" applyBorder="1"/>
    <xf numFmtId="0" fontId="3" fillId="0" borderId="34" xfId="0" applyFont="1" applyFill="1" applyBorder="1"/>
    <xf numFmtId="3" fontId="6" fillId="0" borderId="34" xfId="0" applyNumberFormat="1" applyFont="1" applyFill="1" applyBorder="1"/>
    <xf numFmtId="4" fontId="6" fillId="0" borderId="34" xfId="0" applyNumberFormat="1" applyFont="1" applyFill="1" applyBorder="1"/>
    <xf numFmtId="4" fontId="6" fillId="0" borderId="17" xfId="0" applyNumberFormat="1" applyFont="1" applyFill="1" applyBorder="1"/>
    <xf numFmtId="0" fontId="3" fillId="0" borderId="22" xfId="0" applyFont="1" applyFill="1" applyBorder="1" applyAlignment="1">
      <alignment horizontal="center"/>
    </xf>
    <xf numFmtId="3" fontId="6" fillId="0" borderId="32" xfId="0" applyNumberFormat="1" applyFont="1" applyBorder="1"/>
    <xf numFmtId="4" fontId="6" fillId="0" borderId="32" xfId="0" applyNumberFormat="1" applyFont="1" applyBorder="1"/>
    <xf numFmtId="0" fontId="10" fillId="0" borderId="17" xfId="0" applyFont="1" applyFill="1" applyBorder="1"/>
    <xf numFmtId="3" fontId="10" fillId="0" borderId="32" xfId="0" applyNumberFormat="1" applyFont="1" applyFill="1" applyBorder="1"/>
    <xf numFmtId="4" fontId="10" fillId="0" borderId="32" xfId="0" applyNumberFormat="1" applyFont="1" applyFill="1" applyBorder="1"/>
    <xf numFmtId="3" fontId="10" fillId="0" borderId="34" xfId="0" applyNumberFormat="1" applyFont="1" applyFill="1" applyBorder="1"/>
    <xf numFmtId="4" fontId="10" fillId="0" borderId="34" xfId="0" applyNumberFormat="1" applyFont="1" applyFill="1" applyBorder="1"/>
    <xf numFmtId="3" fontId="10" fillId="0" borderId="47" xfId="0" applyNumberFormat="1" applyFont="1" applyFill="1" applyBorder="1"/>
    <xf numFmtId="0" fontId="6" fillId="0" borderId="19" xfId="0" applyFont="1" applyFill="1" applyBorder="1" applyAlignment="1">
      <alignment horizontal="left"/>
    </xf>
    <xf numFmtId="0" fontId="4" fillId="0" borderId="83" xfId="0" applyFont="1" applyFill="1" applyBorder="1" applyAlignment="1">
      <alignment horizontal="center"/>
    </xf>
    <xf numFmtId="4" fontId="4" fillId="0" borderId="10" xfId="0" applyNumberFormat="1" applyFont="1" applyFill="1" applyBorder="1"/>
    <xf numFmtId="4" fontId="4" fillId="0" borderId="22" xfId="0" applyNumberFormat="1" applyFont="1" applyFill="1" applyBorder="1"/>
    <xf numFmtId="3" fontId="4" fillId="0" borderId="22" xfId="0" applyNumberFormat="1" applyFont="1" applyFill="1" applyBorder="1"/>
    <xf numFmtId="3" fontId="4" fillId="0" borderId="46" xfId="0" applyNumberFormat="1" applyFont="1" applyFill="1" applyBorder="1"/>
    <xf numFmtId="3" fontId="9" fillId="0" borderId="13" xfId="0" applyNumberFormat="1" applyFont="1" applyFill="1" applyBorder="1"/>
    <xf numFmtId="4" fontId="9" fillId="0" borderId="13" xfId="0" applyNumberFormat="1" applyFont="1" applyFill="1" applyBorder="1"/>
    <xf numFmtId="3" fontId="9" fillId="0" borderId="52" xfId="0" applyNumberFormat="1" applyFont="1" applyFill="1" applyBorder="1"/>
    <xf numFmtId="3" fontId="7" fillId="0" borderId="22" xfId="0" applyNumberFormat="1" applyFont="1" applyFill="1" applyBorder="1"/>
    <xf numFmtId="4" fontId="7" fillId="0" borderId="22" xfId="0" applyNumberFormat="1" applyFont="1" applyFill="1" applyBorder="1"/>
    <xf numFmtId="3" fontId="8" fillId="0" borderId="34" xfId="0" applyNumberFormat="1" applyFont="1" applyFill="1" applyBorder="1"/>
    <xf numFmtId="0" fontId="10" fillId="0" borderId="15" xfId="0" applyFont="1" applyFill="1" applyBorder="1"/>
    <xf numFmtId="3" fontId="6" fillId="0" borderId="17" xfId="0" applyNumberFormat="1" applyFont="1" applyFill="1" applyBorder="1"/>
    <xf numFmtId="4" fontId="6" fillId="0" borderId="48" xfId="0" applyNumberFormat="1" applyFont="1" applyFill="1" applyBorder="1"/>
    <xf numFmtId="0" fontId="5" fillId="0" borderId="20" xfId="0" applyFont="1" applyFill="1" applyBorder="1"/>
    <xf numFmtId="4" fontId="5" fillId="0" borderId="22" xfId="0" applyNumberFormat="1" applyFont="1" applyFill="1" applyBorder="1" applyAlignment="1">
      <alignment horizontal="right"/>
    </xf>
    <xf numFmtId="3" fontId="5" fillId="0" borderId="22" xfId="0" applyNumberFormat="1" applyFont="1" applyFill="1" applyBorder="1" applyAlignment="1">
      <alignment horizontal="right"/>
    </xf>
    <xf numFmtId="3" fontId="1" fillId="0" borderId="22" xfId="0" applyNumberFormat="1" applyFont="1" applyFill="1" applyBorder="1"/>
    <xf numFmtId="4" fontId="1" fillId="0" borderId="22" xfId="0" applyNumberFormat="1" applyFont="1" applyFill="1" applyBorder="1"/>
    <xf numFmtId="3" fontId="1" fillId="0" borderId="46" xfId="0" applyNumberFormat="1" applyFont="1" applyFill="1" applyBorder="1"/>
    <xf numFmtId="4" fontId="3" fillId="0" borderId="46" xfId="0" applyNumberFormat="1" applyFont="1" applyFill="1" applyBorder="1"/>
    <xf numFmtId="4" fontId="6" fillId="0" borderId="47" xfId="0" applyNumberFormat="1" applyFont="1" applyFill="1" applyBorder="1"/>
    <xf numFmtId="0" fontId="4" fillId="0" borderId="84" xfId="0" applyFont="1" applyFill="1" applyBorder="1"/>
    <xf numFmtId="0" fontId="4" fillId="0" borderId="55" xfId="0" applyFont="1" applyFill="1" applyBorder="1" applyAlignment="1">
      <alignment horizontal="center"/>
    </xf>
    <xf numFmtId="3" fontId="4" fillId="0" borderId="56" xfId="0" applyNumberFormat="1" applyFont="1" applyFill="1" applyBorder="1"/>
    <xf numFmtId="4" fontId="4" fillId="0" borderId="56" xfId="0" applyNumberFormat="1" applyFont="1" applyFill="1" applyBorder="1"/>
    <xf numFmtId="3" fontId="4" fillId="0" borderId="57" xfId="0" applyNumberFormat="1" applyFont="1" applyFill="1" applyBorder="1"/>
    <xf numFmtId="4" fontId="19" fillId="0" borderId="38" xfId="0" applyNumberFormat="1" applyFont="1" applyFill="1" applyBorder="1" applyAlignment="1">
      <alignment vertical="center" wrapText="1"/>
    </xf>
    <xf numFmtId="4" fontId="19" fillId="0" borderId="10" xfId="0" applyNumberFormat="1" applyFont="1" applyFill="1" applyBorder="1"/>
    <xf numFmtId="4" fontId="20" fillId="0" borderId="10" xfId="0" applyNumberFormat="1" applyFont="1" applyFill="1" applyBorder="1"/>
    <xf numFmtId="4" fontId="19" fillId="0" borderId="7" xfId="0" applyNumberFormat="1" applyFont="1" applyFill="1" applyBorder="1"/>
    <xf numFmtId="4" fontId="21" fillId="0" borderId="10" xfId="0" applyNumberFormat="1" applyFont="1" applyFill="1" applyBorder="1"/>
    <xf numFmtId="4" fontId="22" fillId="0" borderId="32" xfId="0" applyNumberFormat="1" applyFont="1" applyFill="1" applyBorder="1"/>
    <xf numFmtId="4" fontId="22" fillId="0" borderId="28" xfId="0" applyNumberFormat="1" applyFont="1" applyFill="1" applyBorder="1"/>
    <xf numFmtId="4" fontId="21" fillId="0" borderId="28" xfId="0" applyNumberFormat="1" applyFont="1" applyFill="1" applyBorder="1"/>
    <xf numFmtId="4" fontId="21" fillId="0" borderId="31" xfId="0" applyNumberFormat="1" applyFont="1" applyFill="1" applyBorder="1"/>
    <xf numFmtId="4" fontId="21" fillId="0" borderId="27" xfId="0" applyNumberFormat="1" applyFont="1" applyFill="1" applyBorder="1"/>
    <xf numFmtId="4" fontId="18" fillId="0" borderId="10" xfId="0" applyNumberFormat="1" applyFont="1" applyFill="1" applyBorder="1"/>
    <xf numFmtId="4" fontId="23" fillId="0" borderId="10" xfId="0" applyNumberFormat="1" applyFont="1" applyFill="1" applyBorder="1"/>
    <xf numFmtId="4" fontId="23" fillId="0" borderId="29" xfId="0" applyNumberFormat="1" applyFont="1" applyFill="1" applyBorder="1"/>
    <xf numFmtId="4" fontId="24" fillId="0" borderId="10" xfId="0" applyNumberFormat="1" applyFont="1" applyFill="1" applyBorder="1" applyAlignment="1">
      <alignment vertical="center" wrapText="1"/>
    </xf>
    <xf numFmtId="4" fontId="25" fillId="0" borderId="55" xfId="0" applyNumberFormat="1" applyFont="1" applyFill="1" applyBorder="1"/>
    <xf numFmtId="49" fontId="3" fillId="0" borderId="14" xfId="0" applyNumberFormat="1" applyFont="1" applyFill="1" applyBorder="1" applyAlignment="1"/>
    <xf numFmtId="49" fontId="5" fillId="0" borderId="20" xfId="0" applyNumberFormat="1" applyFont="1" applyFill="1" applyBorder="1" applyAlignment="1"/>
    <xf numFmtId="49" fontId="3" fillId="0" borderId="15" xfId="0" applyNumberFormat="1" applyFont="1" applyFill="1" applyBorder="1" applyAlignment="1"/>
    <xf numFmtId="49" fontId="9" fillId="0" borderId="20" xfId="0" applyNumberFormat="1" applyFont="1" applyFill="1" applyBorder="1" applyAlignment="1"/>
    <xf numFmtId="49" fontId="3" fillId="0" borderId="12" xfId="0" applyNumberFormat="1" applyFont="1" applyFill="1" applyBorder="1" applyAlignment="1"/>
    <xf numFmtId="49" fontId="3" fillId="0" borderId="13" xfId="0" applyNumberFormat="1" applyFont="1" applyFill="1" applyBorder="1" applyAlignment="1"/>
    <xf numFmtId="49" fontId="3" fillId="0" borderId="6" xfId="0" applyNumberFormat="1" applyFont="1" applyFill="1" applyBorder="1" applyAlignment="1"/>
    <xf numFmtId="49" fontId="3" fillId="0" borderId="18" xfId="0" applyNumberFormat="1" applyFont="1" applyFill="1" applyBorder="1" applyAlignment="1"/>
    <xf numFmtId="49" fontId="5" fillId="0" borderId="6" xfId="0" applyNumberFormat="1" applyFont="1" applyFill="1" applyBorder="1" applyAlignment="1"/>
    <xf numFmtId="0" fontId="8" fillId="0" borderId="16" xfId="0" applyFont="1" applyFill="1" applyBorder="1" applyAlignment="1">
      <alignment horizontal="left"/>
    </xf>
    <xf numFmtId="0" fontId="8" fillId="0" borderId="34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 vertical="center" wrapText="1"/>
    </xf>
    <xf numFmtId="0" fontId="6" fillId="0" borderId="74" xfId="0" applyFont="1" applyFill="1" applyBorder="1"/>
    <xf numFmtId="0" fontId="6" fillId="0" borderId="61" xfId="0" applyFont="1" applyFill="1" applyBorder="1" applyAlignment="1">
      <alignment wrapText="1"/>
    </xf>
    <xf numFmtId="0" fontId="10" fillId="0" borderId="61" xfId="0" applyFont="1" applyFill="1" applyBorder="1"/>
    <xf numFmtId="0" fontId="6" fillId="0" borderId="17" xfId="0" applyFont="1" applyFill="1" applyBorder="1" applyAlignment="1">
      <alignment wrapText="1"/>
    </xf>
    <xf numFmtId="0" fontId="6" fillId="0" borderId="17" xfId="0" applyFont="1" applyFill="1" applyBorder="1" applyAlignment="1">
      <alignment vertical="center" wrapText="1"/>
    </xf>
    <xf numFmtId="0" fontId="1" fillId="0" borderId="20" xfId="0" applyFont="1" applyFill="1" applyBorder="1"/>
    <xf numFmtId="0" fontId="10" fillId="0" borderId="9" xfId="0" applyFont="1" applyFill="1" applyBorder="1"/>
    <xf numFmtId="0" fontId="10" fillId="0" borderId="22" xfId="0" applyFont="1" applyFill="1" applyBorder="1"/>
    <xf numFmtId="0" fontId="10" fillId="0" borderId="0" xfId="0" applyFont="1" applyFill="1" applyBorder="1"/>
    <xf numFmtId="49" fontId="3" fillId="0" borderId="20" xfId="0" applyNumberFormat="1" applyFont="1" applyFill="1" applyBorder="1" applyAlignment="1"/>
    <xf numFmtId="4" fontId="5" fillId="0" borderId="18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/>
    </xf>
    <xf numFmtId="0" fontId="5" fillId="0" borderId="51" xfId="0" applyFont="1" applyFill="1" applyBorder="1" applyAlignment="1">
      <alignment horizontal="right"/>
    </xf>
    <xf numFmtId="3" fontId="6" fillId="0" borderId="16" xfId="0" applyNumberFormat="1" applyFont="1" applyFill="1" applyBorder="1"/>
    <xf numFmtId="4" fontId="6" fillId="0" borderId="16" xfId="0" applyNumberFormat="1" applyFont="1" applyFill="1" applyBorder="1"/>
    <xf numFmtId="3" fontId="6" fillId="0" borderId="79" xfId="0" applyNumberFormat="1" applyFont="1" applyFill="1" applyBorder="1"/>
    <xf numFmtId="4" fontId="6" fillId="0" borderId="15" xfId="0" applyNumberFormat="1" applyFont="1" applyFill="1" applyBorder="1"/>
    <xf numFmtId="3" fontId="6" fillId="0" borderId="15" xfId="0" applyNumberFormat="1" applyFont="1" applyFill="1" applyBorder="1"/>
    <xf numFmtId="4" fontId="8" fillId="0" borderId="16" xfId="0" applyNumberFormat="1" applyFont="1" applyFill="1" applyBorder="1"/>
    <xf numFmtId="3" fontId="8" fillId="0" borderId="16" xfId="0" applyNumberFormat="1" applyFont="1" applyFill="1" applyBorder="1"/>
    <xf numFmtId="3" fontId="26" fillId="0" borderId="16" xfId="0" applyNumberFormat="1" applyFont="1" applyFill="1" applyBorder="1"/>
    <xf numFmtId="3" fontId="26" fillId="0" borderId="79" xfId="0" applyNumberFormat="1" applyFont="1" applyFill="1" applyBorder="1"/>
    <xf numFmtId="4" fontId="8" fillId="0" borderId="34" xfId="0" applyNumberFormat="1" applyFont="1" applyFill="1" applyBorder="1"/>
    <xf numFmtId="3" fontId="26" fillId="0" borderId="34" xfId="0" applyNumberFormat="1" applyFont="1" applyFill="1" applyBorder="1"/>
    <xf numFmtId="3" fontId="26" fillId="0" borderId="47" xfId="0" applyNumberFormat="1" applyFont="1" applyFill="1" applyBorder="1"/>
    <xf numFmtId="4" fontId="5" fillId="0" borderId="17" xfId="0" applyNumberFormat="1" applyFont="1" applyFill="1" applyBorder="1"/>
    <xf numFmtId="3" fontId="5" fillId="0" borderId="17" xfId="0" applyNumberFormat="1" applyFont="1" applyFill="1" applyBorder="1"/>
    <xf numFmtId="3" fontId="7" fillId="0" borderId="17" xfId="0" applyNumberFormat="1" applyFont="1" applyFill="1" applyBorder="1"/>
    <xf numFmtId="4" fontId="8" fillId="0" borderId="17" xfId="0" applyNumberFormat="1" applyFont="1" applyFill="1" applyBorder="1"/>
    <xf numFmtId="3" fontId="5" fillId="0" borderId="48" xfId="0" applyNumberFormat="1" applyFont="1" applyFill="1" applyBorder="1"/>
    <xf numFmtId="3" fontId="6" fillId="0" borderId="18" xfId="0" applyNumberFormat="1" applyFont="1" applyFill="1" applyBorder="1"/>
    <xf numFmtId="4" fontId="6" fillId="0" borderId="18" xfId="0" applyNumberFormat="1" applyFont="1" applyFill="1" applyBorder="1"/>
    <xf numFmtId="3" fontId="6" fillId="0" borderId="51" xfId="0" applyNumberFormat="1" applyFont="1" applyFill="1" applyBorder="1"/>
    <xf numFmtId="4" fontId="27" fillId="0" borderId="27" xfId="0" applyNumberFormat="1" applyFont="1" applyFill="1" applyBorder="1" applyAlignment="1">
      <alignment horizontal="center" vertical="center"/>
    </xf>
    <xf numFmtId="3" fontId="27" fillId="0" borderId="27" xfId="0" applyNumberFormat="1" applyFont="1" applyFill="1" applyBorder="1" applyAlignment="1">
      <alignment horizontal="center" vertical="center"/>
    </xf>
    <xf numFmtId="4" fontId="27" fillId="0" borderId="16" xfId="0" applyNumberFormat="1" applyFont="1" applyFill="1" applyBorder="1" applyAlignment="1">
      <alignment horizontal="right" vertical="center"/>
    </xf>
    <xf numFmtId="3" fontId="27" fillId="0" borderId="16" xfId="0" applyNumberFormat="1" applyFont="1" applyFill="1" applyBorder="1" applyAlignment="1">
      <alignment horizontal="right" vertical="center"/>
    </xf>
    <xf numFmtId="3" fontId="27" fillId="0" borderId="79" xfId="0" applyNumberFormat="1" applyFont="1" applyFill="1" applyBorder="1" applyAlignment="1">
      <alignment horizontal="right" vertical="center"/>
    </xf>
    <xf numFmtId="4" fontId="27" fillId="0" borderId="28" xfId="0" applyNumberFormat="1" applyFont="1" applyFill="1" applyBorder="1"/>
    <xf numFmtId="3" fontId="27" fillId="0" borderId="28" xfId="0" applyNumberFormat="1" applyFont="1" applyFill="1" applyBorder="1"/>
    <xf numFmtId="3" fontId="27" fillId="0" borderId="17" xfId="0" applyNumberFormat="1" applyFont="1" applyFill="1" applyBorder="1"/>
    <xf numFmtId="4" fontId="27" fillId="0" borderId="17" xfId="0" applyNumberFormat="1" applyFont="1" applyFill="1" applyBorder="1"/>
    <xf numFmtId="3" fontId="27" fillId="0" borderId="48" xfId="0" applyNumberFormat="1" applyFont="1" applyFill="1" applyBorder="1"/>
    <xf numFmtId="3" fontId="6" fillId="0" borderId="32" xfId="0" applyNumberFormat="1" applyFont="1" applyFill="1" applyBorder="1" applyAlignment="1">
      <alignment vertical="center"/>
    </xf>
    <xf numFmtId="4" fontId="6" fillId="0" borderId="17" xfId="0" applyNumberFormat="1" applyFont="1" applyFill="1" applyBorder="1" applyAlignment="1">
      <alignment vertical="center"/>
    </xf>
    <xf numFmtId="3" fontId="6" fillId="0" borderId="17" xfId="0" applyNumberFormat="1" applyFont="1" applyFill="1" applyBorder="1" applyAlignment="1">
      <alignment vertical="center"/>
    </xf>
    <xf numFmtId="3" fontId="6" fillId="0" borderId="48" xfId="0" applyNumberFormat="1" applyFont="1" applyFill="1" applyBorder="1" applyAlignment="1">
      <alignment vertical="center"/>
    </xf>
    <xf numFmtId="3" fontId="6" fillId="0" borderId="28" xfId="0" applyNumberFormat="1" applyFont="1" applyFill="1" applyBorder="1" applyAlignment="1">
      <alignment vertical="center"/>
    </xf>
    <xf numFmtId="3" fontId="6" fillId="0" borderId="30" xfId="0" applyNumberFormat="1" applyFont="1" applyFill="1" applyBorder="1" applyAlignment="1">
      <alignment vertical="center"/>
    </xf>
    <xf numFmtId="3" fontId="6" fillId="0" borderId="30" xfId="0" applyNumberFormat="1" applyFont="1" applyFill="1" applyBorder="1" applyAlignment="1">
      <alignment vertical="center" wrapText="1"/>
    </xf>
    <xf numFmtId="3" fontId="6" fillId="0" borderId="17" xfId="0" applyNumberFormat="1" applyFont="1" applyFill="1" applyBorder="1" applyAlignment="1">
      <alignment vertical="center" wrapText="1"/>
    </xf>
    <xf numFmtId="4" fontId="6" fillId="0" borderId="17" xfId="0" applyNumberFormat="1" applyFont="1" applyFill="1" applyBorder="1" applyAlignment="1">
      <alignment vertical="center" wrapText="1"/>
    </xf>
    <xf numFmtId="3" fontId="6" fillId="0" borderId="48" xfId="0" applyNumberFormat="1" applyFont="1" applyFill="1" applyBorder="1" applyAlignment="1">
      <alignment vertical="center" wrapText="1"/>
    </xf>
    <xf numFmtId="3" fontId="6" fillId="0" borderId="49" xfId="0" applyNumberFormat="1" applyFont="1" applyFill="1" applyBorder="1"/>
    <xf numFmtId="4" fontId="6" fillId="0" borderId="49" xfId="0" applyNumberFormat="1" applyFont="1" applyFill="1" applyBorder="1"/>
    <xf numFmtId="3" fontId="8" fillId="0" borderId="79" xfId="0" applyNumberFormat="1" applyFont="1" applyFill="1" applyBorder="1"/>
    <xf numFmtId="3" fontId="8" fillId="0" borderId="47" xfId="0" applyNumberFormat="1" applyFont="1" applyFill="1" applyBorder="1"/>
    <xf numFmtId="3" fontId="6" fillId="0" borderId="22" xfId="0" applyNumberFormat="1" applyFont="1" applyFill="1" applyBorder="1"/>
    <xf numFmtId="4" fontId="6" fillId="0" borderId="22" xfId="0" applyNumberFormat="1" applyFont="1" applyFill="1" applyBorder="1"/>
    <xf numFmtId="3" fontId="6" fillId="0" borderId="46" xfId="0" applyNumberFormat="1" applyFont="1" applyFill="1" applyBorder="1"/>
    <xf numFmtId="3" fontId="8" fillId="0" borderId="19" xfId="0" applyNumberFormat="1" applyFont="1" applyFill="1" applyBorder="1"/>
    <xf numFmtId="4" fontId="8" fillId="0" borderId="19" xfId="0" applyNumberFormat="1" applyFont="1" applyFill="1" applyBorder="1"/>
    <xf numFmtId="3" fontId="8" fillId="0" borderId="54" xfId="0" applyNumberFormat="1" applyFont="1" applyFill="1" applyBorder="1"/>
    <xf numFmtId="4" fontId="6" fillId="0" borderId="32" xfId="0" applyNumberFormat="1" applyFont="1" applyFill="1" applyBorder="1" applyAlignment="1">
      <alignment wrapText="1"/>
    </xf>
    <xf numFmtId="3" fontId="6" fillId="0" borderId="32" xfId="0" applyNumberFormat="1" applyFont="1" applyFill="1" applyBorder="1" applyAlignment="1">
      <alignment vertical="center" wrapText="1"/>
    </xf>
    <xf numFmtId="4" fontId="6" fillId="0" borderId="34" xfId="0" applyNumberFormat="1" applyFont="1" applyFill="1" applyBorder="1" applyAlignment="1">
      <alignment vertical="center" wrapText="1"/>
    </xf>
    <xf numFmtId="3" fontId="6" fillId="0" borderId="34" xfId="0" applyNumberFormat="1" applyFont="1" applyFill="1" applyBorder="1" applyAlignment="1">
      <alignment vertical="center" wrapText="1"/>
    </xf>
    <xf numFmtId="3" fontId="6" fillId="0" borderId="47" xfId="0" applyNumberFormat="1" applyFont="1" applyFill="1" applyBorder="1" applyAlignment="1">
      <alignment vertical="center" wrapText="1"/>
    </xf>
    <xf numFmtId="4" fontId="10" fillId="0" borderId="22" xfId="0" applyNumberFormat="1" applyFont="1" applyFill="1" applyBorder="1"/>
    <xf numFmtId="3" fontId="10" fillId="0" borderId="22" xfId="0" applyNumberFormat="1" applyFont="1" applyFill="1" applyBorder="1"/>
    <xf numFmtId="0" fontId="10" fillId="0" borderId="46" xfId="0" applyFont="1" applyFill="1" applyBorder="1"/>
    <xf numFmtId="4" fontId="10" fillId="0" borderId="26" xfId="0" applyNumberFormat="1" applyFont="1" applyFill="1" applyBorder="1"/>
    <xf numFmtId="4" fontId="10" fillId="0" borderId="15" xfId="0" applyNumberFormat="1" applyFont="1" applyFill="1" applyBorder="1"/>
    <xf numFmtId="3" fontId="10" fillId="0" borderId="15" xfId="0" applyNumberFormat="1" applyFont="1" applyFill="1" applyBorder="1"/>
    <xf numFmtId="0" fontId="10" fillId="0" borderId="53" xfId="0" applyFont="1" applyFill="1" applyBorder="1"/>
    <xf numFmtId="1" fontId="7" fillId="0" borderId="22" xfId="0" applyNumberFormat="1" applyFont="1" applyFill="1" applyBorder="1"/>
    <xf numFmtId="1" fontId="7" fillId="0" borderId="46" xfId="0" applyNumberFormat="1" applyFont="1" applyFill="1" applyBorder="1"/>
    <xf numFmtId="3" fontId="6" fillId="0" borderId="16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/>
    <xf numFmtId="0" fontId="3" fillId="0" borderId="15" xfId="0" applyFont="1" applyFill="1" applyBorder="1" applyAlignment="1"/>
    <xf numFmtId="0" fontId="3" fillId="0" borderId="19" xfId="0" applyFont="1" applyFill="1" applyBorder="1" applyAlignment="1"/>
    <xf numFmtId="0" fontId="7" fillId="0" borderId="19" xfId="0" applyFont="1" applyFill="1" applyBorder="1"/>
    <xf numFmtId="0" fontId="6" fillId="0" borderId="16" xfId="0" applyFont="1" applyFill="1" applyBorder="1" applyAlignment="1"/>
    <xf numFmtId="0" fontId="3" fillId="0" borderId="34" xfId="0" applyFont="1" applyFill="1" applyBorder="1" applyAlignment="1"/>
    <xf numFmtId="0" fontId="6" fillId="0" borderId="32" xfId="0" applyFont="1" applyFill="1" applyBorder="1" applyAlignment="1"/>
    <xf numFmtId="0" fontId="3" fillId="0" borderId="17" xfId="0" applyFont="1" applyFill="1" applyBorder="1" applyAlignment="1"/>
    <xf numFmtId="0" fontId="6" fillId="0" borderId="28" xfId="0" applyFont="1" applyFill="1" applyBorder="1" applyAlignment="1"/>
    <xf numFmtId="3" fontId="3" fillId="0" borderId="18" xfId="0" applyNumberFormat="1" applyFont="1" applyFill="1" applyBorder="1"/>
    <xf numFmtId="4" fontId="3" fillId="0" borderId="18" xfId="0" applyNumberFormat="1" applyFont="1" applyFill="1" applyBorder="1"/>
    <xf numFmtId="3" fontId="6" fillId="0" borderId="19" xfId="0" applyNumberFormat="1" applyFont="1" applyFill="1" applyBorder="1" applyAlignment="1">
      <alignment horizontal="right"/>
    </xf>
    <xf numFmtId="4" fontId="6" fillId="0" borderId="19" xfId="0" applyNumberFormat="1" applyFont="1" applyFill="1" applyBorder="1" applyAlignment="1">
      <alignment horizontal="right"/>
    </xf>
    <xf numFmtId="3" fontId="16" fillId="0" borderId="19" xfId="0" applyNumberFormat="1" applyFont="1" applyFill="1" applyBorder="1"/>
    <xf numFmtId="4" fontId="6" fillId="0" borderId="19" xfId="0" applyNumberFormat="1" applyFont="1" applyFill="1" applyBorder="1"/>
    <xf numFmtId="3" fontId="6" fillId="0" borderId="19" xfId="0" applyNumberFormat="1" applyFont="1" applyFill="1" applyBorder="1"/>
    <xf numFmtId="3" fontId="6" fillId="0" borderId="54" xfId="0" applyNumberFormat="1" applyFont="1" applyFill="1" applyBorder="1"/>
    <xf numFmtId="3" fontId="6" fillId="0" borderId="16" xfId="0" applyNumberFormat="1" applyFont="1" applyFill="1" applyBorder="1" applyAlignment="1">
      <alignment horizontal="right"/>
    </xf>
    <xf numFmtId="4" fontId="6" fillId="0" borderId="16" xfId="0" applyNumberFormat="1" applyFont="1" applyFill="1" applyBorder="1" applyAlignment="1">
      <alignment horizontal="right"/>
    </xf>
    <xf numFmtId="3" fontId="6" fillId="0" borderId="34" xfId="0" applyNumberFormat="1" applyFont="1" applyFill="1" applyBorder="1" applyAlignment="1">
      <alignment horizontal="right"/>
    </xf>
    <xf numFmtId="4" fontId="6" fillId="0" borderId="34" xfId="0" applyNumberFormat="1" applyFont="1" applyFill="1" applyBorder="1" applyAlignment="1">
      <alignment horizontal="right"/>
    </xf>
    <xf numFmtId="4" fontId="3" fillId="0" borderId="56" xfId="0" applyNumberFormat="1" applyFont="1" applyFill="1" applyBorder="1"/>
    <xf numFmtId="3" fontId="3" fillId="0" borderId="56" xfId="0" applyNumberFormat="1" applyFont="1" applyFill="1" applyBorder="1"/>
    <xf numFmtId="3" fontId="3" fillId="0" borderId="57" xfId="0" applyNumberFormat="1" applyFont="1" applyFill="1" applyBorder="1"/>
    <xf numFmtId="49" fontId="3" fillId="0" borderId="6" xfId="0" applyNumberFormat="1" applyFont="1" applyFill="1" applyBorder="1"/>
    <xf numFmtId="0" fontId="0" fillId="0" borderId="16" xfId="0" applyFill="1" applyBorder="1"/>
    <xf numFmtId="0" fontId="0" fillId="0" borderId="34" xfId="0" applyFill="1" applyBorder="1"/>
    <xf numFmtId="0" fontId="10" fillId="0" borderId="34" xfId="0" applyFont="1" applyFill="1" applyBorder="1"/>
    <xf numFmtId="0" fontId="0" fillId="0" borderId="17" xfId="0" applyFill="1" applyBorder="1"/>
    <xf numFmtId="0" fontId="28" fillId="0" borderId="17" xfId="0" applyFont="1" applyFill="1" applyBorder="1"/>
    <xf numFmtId="0" fontId="0" fillId="0" borderId="49" xfId="0" applyFill="1" applyBorder="1"/>
    <xf numFmtId="4" fontId="0" fillId="0" borderId="78" xfId="0" applyNumberFormat="1" applyFill="1" applyBorder="1"/>
    <xf numFmtId="3" fontId="0" fillId="0" borderId="78" xfId="0" applyNumberFormat="1" applyFill="1" applyBorder="1"/>
    <xf numFmtId="4" fontId="0" fillId="0" borderId="8" xfId="0" applyNumberFormat="1" applyFill="1" applyBorder="1"/>
    <xf numFmtId="3" fontId="0" fillId="0" borderId="18" xfId="0" applyNumberFormat="1" applyFill="1" applyBorder="1"/>
    <xf numFmtId="3" fontId="0" fillId="0" borderId="51" xfId="0" applyNumberFormat="1" applyFill="1" applyBorder="1"/>
    <xf numFmtId="4" fontId="10" fillId="0" borderId="27" xfId="0" applyNumberFormat="1" applyFont="1" applyFill="1" applyBorder="1" applyAlignment="1">
      <alignment horizontal="right"/>
    </xf>
    <xf numFmtId="3" fontId="10" fillId="0" borderId="27" xfId="0" applyNumberFormat="1" applyFont="1" applyFill="1" applyBorder="1" applyAlignment="1">
      <alignment horizontal="right"/>
    </xf>
    <xf numFmtId="3" fontId="10" fillId="0" borderId="16" xfId="0" applyNumberFormat="1" applyFont="1" applyFill="1" applyBorder="1"/>
    <xf numFmtId="4" fontId="10" fillId="0" borderId="60" xfId="0" applyNumberFormat="1" applyFont="1" applyFill="1" applyBorder="1"/>
    <xf numFmtId="3" fontId="10" fillId="0" borderId="79" xfId="0" applyNumberFormat="1" applyFont="1" applyFill="1" applyBorder="1"/>
    <xf numFmtId="4" fontId="10" fillId="0" borderId="28" xfId="0" applyNumberFormat="1" applyFont="1" applyFill="1" applyBorder="1" applyAlignment="1">
      <alignment horizontal="right"/>
    </xf>
    <xf numFmtId="3" fontId="10" fillId="0" borderId="28" xfId="0" applyNumberFormat="1" applyFont="1" applyFill="1" applyBorder="1" applyAlignment="1">
      <alignment horizontal="right"/>
    </xf>
    <xf numFmtId="3" fontId="10" fillId="0" borderId="17" xfId="0" applyNumberFormat="1" applyFont="1" applyFill="1" applyBorder="1"/>
    <xf numFmtId="4" fontId="10" fillId="0" borderId="61" xfId="0" applyNumberFormat="1" applyFont="1" applyFill="1" applyBorder="1"/>
    <xf numFmtId="3" fontId="10" fillId="0" borderId="48" xfId="0" applyNumberFormat="1" applyFont="1" applyFill="1" applyBorder="1"/>
    <xf numFmtId="3" fontId="10" fillId="0" borderId="17" xfId="0" applyNumberFormat="1" applyFont="1" applyFill="1" applyBorder="1" applyAlignment="1">
      <alignment horizontal="right"/>
    </xf>
    <xf numFmtId="4" fontId="10" fillId="0" borderId="61" xfId="0" applyNumberFormat="1" applyFont="1" applyFill="1" applyBorder="1" applyAlignment="1">
      <alignment horizontal="right"/>
    </xf>
    <xf numFmtId="3" fontId="10" fillId="0" borderId="48" xfId="0" applyNumberFormat="1" applyFont="1" applyFill="1" applyBorder="1" applyAlignment="1">
      <alignment horizontal="right"/>
    </xf>
    <xf numFmtId="4" fontId="0" fillId="0" borderId="28" xfId="0" applyNumberFormat="1" applyFill="1" applyBorder="1"/>
    <xf numFmtId="3" fontId="0" fillId="0" borderId="28" xfId="0" applyNumberFormat="1" applyFill="1" applyBorder="1"/>
    <xf numFmtId="3" fontId="0" fillId="0" borderId="17" xfId="0" applyNumberFormat="1" applyFill="1" applyBorder="1"/>
    <xf numFmtId="4" fontId="0" fillId="0" borderId="61" xfId="0" applyNumberFormat="1" applyFill="1" applyBorder="1"/>
    <xf numFmtId="3" fontId="0" fillId="0" borderId="48" xfId="0" applyNumberFormat="1" applyFill="1" applyBorder="1"/>
    <xf numFmtId="4" fontId="0" fillId="0" borderId="30" xfId="0" applyNumberFormat="1" applyFill="1" applyBorder="1"/>
    <xf numFmtId="3" fontId="0" fillId="0" borderId="30" xfId="0" applyNumberFormat="1" applyFill="1" applyBorder="1"/>
    <xf numFmtId="3" fontId="0" fillId="0" borderId="49" xfId="0" applyNumberFormat="1" applyFill="1" applyBorder="1"/>
    <xf numFmtId="4" fontId="0" fillId="0" borderId="71" xfId="0" applyNumberFormat="1" applyFill="1" applyBorder="1"/>
    <xf numFmtId="3" fontId="0" fillId="0" borderId="50" xfId="0" applyNumberFormat="1" applyFill="1" applyBorder="1"/>
    <xf numFmtId="4" fontId="3" fillId="0" borderId="37" xfId="0" applyNumberFormat="1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9" fontId="3" fillId="0" borderId="22" xfId="0" applyNumberFormat="1" applyFont="1" applyFill="1" applyBorder="1" applyAlignment="1"/>
    <xf numFmtId="4" fontId="29" fillId="0" borderId="34" xfId="0" applyNumberFormat="1" applyFont="1" applyFill="1" applyBorder="1"/>
    <xf numFmtId="3" fontId="29" fillId="0" borderId="34" xfId="0" applyNumberFormat="1" applyFont="1" applyFill="1" applyBorder="1"/>
    <xf numFmtId="3" fontId="29" fillId="0" borderId="47" xfId="0" applyNumberFormat="1" applyFont="1" applyFill="1" applyBorder="1"/>
    <xf numFmtId="0" fontId="30" fillId="0" borderId="0" xfId="0" applyFont="1"/>
    <xf numFmtId="0" fontId="0" fillId="0" borderId="1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85" xfId="0" applyFill="1" applyBorder="1"/>
    <xf numFmtId="3" fontId="0" fillId="0" borderId="86" xfId="0" applyNumberFormat="1" applyFill="1" applyBorder="1"/>
    <xf numFmtId="4" fontId="0" fillId="0" borderId="86" xfId="0" applyNumberFormat="1" applyFill="1" applyBorder="1"/>
    <xf numFmtId="3" fontId="0" fillId="0" borderId="87" xfId="0" applyNumberFormat="1" applyFill="1" applyBorder="1"/>
    <xf numFmtId="3" fontId="0" fillId="0" borderId="0" xfId="0" applyNumberFormat="1"/>
    <xf numFmtId="0" fontId="0" fillId="0" borderId="88" xfId="0" applyFill="1" applyBorder="1"/>
    <xf numFmtId="4" fontId="0" fillId="0" borderId="49" xfId="0" applyNumberFormat="1" applyFill="1" applyBorder="1"/>
    <xf numFmtId="0" fontId="1" fillId="0" borderId="89" xfId="0" applyFont="1" applyFill="1" applyBorder="1" applyAlignment="1">
      <alignment vertical="center"/>
    </xf>
    <xf numFmtId="3" fontId="1" fillId="0" borderId="90" xfId="0" applyNumberFormat="1" applyFont="1" applyFill="1" applyBorder="1" applyAlignment="1">
      <alignment vertical="center"/>
    </xf>
    <xf numFmtId="4" fontId="1" fillId="0" borderId="90" xfId="0" applyNumberFormat="1" applyFont="1" applyFill="1" applyBorder="1" applyAlignment="1">
      <alignment vertical="center"/>
    </xf>
    <xf numFmtId="3" fontId="1" fillId="0" borderId="91" xfId="0" applyNumberFormat="1" applyFont="1" applyFill="1" applyBorder="1" applyAlignment="1">
      <alignment vertical="center"/>
    </xf>
    <xf numFmtId="0" fontId="1" fillId="0" borderId="89" xfId="0" applyFont="1" applyFill="1" applyBorder="1"/>
    <xf numFmtId="3" fontId="1" fillId="0" borderId="90" xfId="0" applyNumberFormat="1" applyFont="1" applyFill="1" applyBorder="1"/>
    <xf numFmtId="4" fontId="1" fillId="0" borderId="90" xfId="0" applyNumberFormat="1" applyFont="1" applyFill="1" applyBorder="1"/>
    <xf numFmtId="3" fontId="1" fillId="0" borderId="91" xfId="0" applyNumberFormat="1" applyFont="1" applyFill="1" applyBorder="1"/>
    <xf numFmtId="0" fontId="14" fillId="0" borderId="77" xfId="0" applyFont="1" applyFill="1" applyBorder="1"/>
    <xf numFmtId="3" fontId="14" fillId="0" borderId="56" xfId="0" applyNumberFormat="1" applyFont="1" applyFill="1" applyBorder="1"/>
    <xf numFmtId="4" fontId="14" fillId="0" borderId="56" xfId="0" applyNumberFormat="1" applyFont="1" applyFill="1" applyBorder="1"/>
    <xf numFmtId="3" fontId="14" fillId="0" borderId="36" xfId="0" applyNumberFormat="1" applyFont="1" applyFill="1" applyBorder="1"/>
    <xf numFmtId="3" fontId="14" fillId="0" borderId="37" xfId="0" applyNumberFormat="1" applyFont="1" applyFill="1" applyBorder="1"/>
    <xf numFmtId="3" fontId="14" fillId="0" borderId="57" xfId="0" applyNumberFormat="1" applyFont="1" applyFill="1" applyBorder="1"/>
    <xf numFmtId="0" fontId="32" fillId="0" borderId="0" xfId="0" applyFont="1"/>
    <xf numFmtId="0" fontId="12" fillId="2" borderId="90" xfId="0" applyFont="1" applyFill="1" applyBorder="1" applyAlignment="1">
      <alignment vertical="center" wrapText="1"/>
    </xf>
    <xf numFmtId="0" fontId="12" fillId="2" borderId="90" xfId="0" applyFont="1" applyFill="1" applyBorder="1" applyAlignment="1">
      <alignment horizontal="center" vertical="center" wrapText="1"/>
    </xf>
    <xf numFmtId="0" fontId="12" fillId="2" borderId="98" xfId="0" applyFont="1" applyFill="1" applyBorder="1" applyAlignment="1">
      <alignment horizontal="center" vertical="center" wrapText="1"/>
    </xf>
    <xf numFmtId="0" fontId="6" fillId="0" borderId="99" xfId="0" applyFont="1" applyFill="1" applyBorder="1" applyAlignment="1">
      <alignment wrapText="1"/>
    </xf>
    <xf numFmtId="0" fontId="6" fillId="0" borderId="99" xfId="0" applyFont="1" applyFill="1" applyBorder="1" applyAlignment="1">
      <alignment vertical="center" wrapText="1"/>
    </xf>
    <xf numFmtId="3" fontId="6" fillId="0" borderId="34" xfId="0" applyNumberFormat="1" applyFont="1" applyFill="1" applyBorder="1" applyAlignment="1">
      <alignment vertical="center"/>
    </xf>
    <xf numFmtId="3" fontId="8" fillId="0" borderId="34" xfId="0" applyNumberFormat="1" applyFont="1" applyFill="1" applyBorder="1" applyAlignment="1">
      <alignment vertical="center"/>
    </xf>
    <xf numFmtId="3" fontId="16" fillId="0" borderId="34" xfId="0" applyNumberFormat="1" applyFont="1" applyFill="1" applyBorder="1" applyAlignment="1">
      <alignment vertical="center"/>
    </xf>
    <xf numFmtId="3" fontId="6" fillId="0" borderId="47" xfId="0" applyNumberFormat="1" applyFont="1" applyFill="1" applyBorder="1" applyAlignment="1">
      <alignment vertical="center"/>
    </xf>
    <xf numFmtId="3" fontId="33" fillId="0" borderId="17" xfId="0" applyNumberFormat="1" applyFont="1" applyFill="1" applyBorder="1"/>
    <xf numFmtId="3" fontId="8" fillId="0" borderId="17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 wrapText="1"/>
    </xf>
    <xf numFmtId="3" fontId="6" fillId="0" borderId="28" xfId="0" applyNumberFormat="1" applyFont="1" applyFill="1" applyBorder="1" applyAlignment="1">
      <alignment vertical="center" wrapText="1"/>
    </xf>
    <xf numFmtId="3" fontId="34" fillId="0" borderId="17" xfId="0" applyNumberFormat="1" applyFont="1" applyFill="1" applyBorder="1" applyAlignment="1">
      <alignment vertical="center" wrapText="1"/>
    </xf>
    <xf numFmtId="0" fontId="4" fillId="2" borderId="77" xfId="0" applyFont="1" applyFill="1" applyBorder="1" applyAlignment="1">
      <alignment horizontal="left"/>
    </xf>
    <xf numFmtId="3" fontId="4" fillId="2" borderId="56" xfId="0" applyNumberFormat="1" applyFont="1" applyFill="1" applyBorder="1"/>
    <xf numFmtId="3" fontId="4" fillId="2" borderId="57" xfId="0" applyNumberFormat="1" applyFont="1" applyFill="1" applyBorder="1"/>
    <xf numFmtId="4" fontId="6" fillId="0" borderId="32" xfId="0" applyNumberFormat="1" applyFont="1" applyFill="1" applyBorder="1" applyAlignment="1">
      <alignment vertical="center" wrapText="1"/>
    </xf>
    <xf numFmtId="4" fontId="6" fillId="0" borderId="32" xfId="0" applyNumberFormat="1" applyFont="1" applyFill="1" applyBorder="1" applyAlignment="1">
      <alignment vertical="center"/>
    </xf>
    <xf numFmtId="4" fontId="6" fillId="0" borderId="34" xfId="0" applyNumberFormat="1" applyFont="1" applyFill="1" applyBorder="1" applyAlignment="1">
      <alignment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left"/>
    </xf>
    <xf numFmtId="0" fontId="4" fillId="0" borderId="36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4" fillId="0" borderId="26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10" fillId="0" borderId="14" xfId="0" applyFont="1" applyFill="1" applyBorder="1"/>
    <xf numFmtId="0" fontId="10" fillId="0" borderId="6" xfId="0" applyFont="1" applyFill="1" applyBorder="1"/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16" fontId="5" fillId="0" borderId="12" xfId="0" applyNumberFormat="1" applyFont="1" applyFill="1" applyBorder="1" applyAlignment="1">
      <alignment horizontal="center"/>
    </xf>
    <xf numFmtId="16" fontId="5" fillId="0" borderId="14" xfId="0" applyNumberFormat="1" applyFont="1" applyFill="1" applyBorder="1" applyAlignment="1">
      <alignment horizontal="center"/>
    </xf>
    <xf numFmtId="16" fontId="5" fillId="0" borderId="6" xfId="0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7" fillId="0" borderId="26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5" fillId="0" borderId="70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5" fillId="0" borderId="7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0" fillId="0" borderId="74" xfId="0" applyFont="1" applyFill="1" applyBorder="1" applyAlignment="1">
      <alignment horizontal="center"/>
    </xf>
    <xf numFmtId="0" fontId="10" fillId="0" borderId="63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5" fillId="0" borderId="12" xfId="0" applyNumberFormat="1" applyFont="1" applyFill="1" applyBorder="1" applyAlignment="1">
      <alignment horizontal="center"/>
    </xf>
    <xf numFmtId="49" fontId="5" fillId="0" borderId="14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0" fontId="7" fillId="0" borderId="26" xfId="0" applyNumberFormat="1" applyFont="1" applyFill="1" applyBorder="1" applyAlignment="1">
      <alignment horizontal="left"/>
    </xf>
    <xf numFmtId="0" fontId="7" fillId="0" borderId="11" xfId="0" applyNumberFormat="1" applyFont="1" applyFill="1" applyBorder="1" applyAlignment="1">
      <alignment horizontal="left"/>
    </xf>
    <xf numFmtId="49" fontId="5" fillId="0" borderId="70" xfId="0" applyNumberFormat="1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left"/>
    </xf>
    <xf numFmtId="49" fontId="5" fillId="0" borderId="26" xfId="0" applyNumberFormat="1" applyFont="1" applyFill="1" applyBorder="1" applyAlignment="1">
      <alignment horizontal="left"/>
    </xf>
    <xf numFmtId="49" fontId="5" fillId="0" borderId="11" xfId="0" applyNumberFormat="1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6" fontId="3" fillId="0" borderId="39" xfId="0" applyNumberFormat="1" applyFont="1" applyFill="1" applyBorder="1" applyAlignment="1">
      <alignment horizontal="center" vertical="center" wrapText="1"/>
    </xf>
    <xf numFmtId="16" fontId="3" fillId="0" borderId="4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left" vertical="center" wrapText="1"/>
    </xf>
    <xf numFmtId="0" fontId="5" fillId="0" borderId="59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38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left"/>
    </xf>
    <xf numFmtId="0" fontId="4" fillId="0" borderId="56" xfId="0" applyFont="1" applyFill="1" applyBorder="1" applyAlignment="1">
      <alignment horizontal="left"/>
    </xf>
    <xf numFmtId="49" fontId="3" fillId="0" borderId="13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left"/>
    </xf>
    <xf numFmtId="49" fontId="3" fillId="0" borderId="11" xfId="0" applyNumberFormat="1" applyFont="1" applyFill="1" applyBorder="1" applyAlignment="1">
      <alignment horizontal="left"/>
    </xf>
    <xf numFmtId="0" fontId="5" fillId="0" borderId="22" xfId="0" applyFont="1" applyFill="1" applyBorder="1" applyAlignment="1">
      <alignment horizontal="left"/>
    </xf>
    <xf numFmtId="49" fontId="5" fillId="0" borderId="22" xfId="0" applyNumberFormat="1" applyFont="1" applyFill="1" applyBorder="1" applyAlignment="1">
      <alignment horizontal="left"/>
    </xf>
    <xf numFmtId="49" fontId="5" fillId="0" borderId="10" xfId="0" applyNumberFormat="1" applyFont="1" applyFill="1" applyBorder="1" applyAlignment="1">
      <alignment horizontal="left"/>
    </xf>
    <xf numFmtId="165" fontId="3" fillId="0" borderId="15" xfId="0" applyNumberFormat="1" applyFont="1" applyFill="1" applyBorder="1" applyAlignment="1">
      <alignment horizontal="center"/>
    </xf>
    <xf numFmtId="165" fontId="3" fillId="0" borderId="18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49" fontId="5" fillId="0" borderId="13" xfId="0" applyNumberFormat="1" applyFont="1" applyFill="1" applyBorder="1" applyAlignment="1">
      <alignment horizontal="center"/>
    </xf>
    <xf numFmtId="49" fontId="5" fillId="0" borderId="15" xfId="0" applyNumberFormat="1" applyFont="1" applyFill="1" applyBorder="1" applyAlignment="1">
      <alignment horizontal="center"/>
    </xf>
    <xf numFmtId="49" fontId="5" fillId="0" borderId="18" xfId="0" applyNumberFormat="1" applyFont="1" applyFill="1" applyBorder="1" applyAlignment="1">
      <alignment horizontal="center"/>
    </xf>
    <xf numFmtId="16" fontId="3" fillId="0" borderId="3" xfId="0" applyNumberFormat="1" applyFont="1" applyFill="1" applyBorder="1" applyAlignment="1">
      <alignment horizontal="center" vertical="center" wrapText="1"/>
    </xf>
    <xf numFmtId="16" fontId="3" fillId="0" borderId="5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/>
    </xf>
    <xf numFmtId="0" fontId="3" fillId="0" borderId="35" xfId="0" applyFont="1" applyFill="1" applyBorder="1" applyAlignment="1">
      <alignment horizontal="left"/>
    </xf>
    <xf numFmtId="0" fontId="3" fillId="0" borderId="36" xfId="0" applyFont="1" applyFill="1" applyBorder="1" applyAlignment="1">
      <alignment horizontal="left"/>
    </xf>
    <xf numFmtId="0" fontId="3" fillId="0" borderId="3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" fontId="3" fillId="0" borderId="1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6" fontId="36" fillId="0" borderId="3" xfId="0" applyNumberFormat="1" applyFont="1" applyFill="1" applyBorder="1" applyAlignment="1">
      <alignment horizontal="center" vertical="center" wrapText="1"/>
    </xf>
    <xf numFmtId="16" fontId="36" fillId="0" borderId="5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92" xfId="0" applyFill="1" applyBorder="1" applyAlignment="1">
      <alignment horizontal="center"/>
    </xf>
    <xf numFmtId="0" fontId="14" fillId="0" borderId="93" xfId="0" applyFont="1" applyFill="1" applyBorder="1" applyAlignment="1">
      <alignment horizontal="left" vertical="center"/>
    </xf>
    <xf numFmtId="0" fontId="14" fillId="0" borderId="94" xfId="0" applyFont="1" applyFill="1" applyBorder="1" applyAlignment="1">
      <alignment horizontal="left" vertical="center"/>
    </xf>
    <xf numFmtId="0" fontId="14" fillId="0" borderId="95" xfId="0" applyFont="1" applyFill="1" applyBorder="1" applyAlignment="1">
      <alignment horizontal="left" vertical="center"/>
    </xf>
    <xf numFmtId="0" fontId="14" fillId="0" borderId="9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97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0" fillId="0" borderId="77" xfId="0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/>
    </xf>
    <xf numFmtId="0" fontId="12" fillId="2" borderId="58" xfId="0" applyFont="1" applyFill="1" applyBorder="1" applyAlignment="1">
      <alignment horizontal="center"/>
    </xf>
    <xf numFmtId="0" fontId="12" fillId="2" borderId="59" xfId="0" applyFont="1" applyFill="1" applyBorder="1" applyAlignment="1">
      <alignment horizontal="center"/>
    </xf>
    <xf numFmtId="0" fontId="12" fillId="2" borderId="45" xfId="0" applyFont="1" applyFill="1" applyBorder="1" applyAlignment="1">
      <alignment horizontal="center" vertical="center" wrapText="1"/>
    </xf>
    <xf numFmtId="0" fontId="12" fillId="2" borderId="91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workbookViewId="0">
      <selection activeCell="B2" sqref="B2:B3"/>
    </sheetView>
  </sheetViews>
  <sheetFormatPr defaultRowHeight="14.4" x14ac:dyDescent="0.3"/>
  <cols>
    <col min="1" max="1" width="8.21875" customWidth="1"/>
    <col min="2" max="2" width="6.109375" customWidth="1"/>
    <col min="3" max="3" width="28.77734375" customWidth="1"/>
    <col min="4" max="4" width="15.21875" customWidth="1"/>
    <col min="5" max="5" width="15.33203125" customWidth="1"/>
    <col min="6" max="6" width="15.21875" customWidth="1"/>
    <col min="7" max="7" width="12.5546875" customWidth="1"/>
    <col min="8" max="8" width="12.109375" customWidth="1"/>
    <col min="9" max="9" width="5.77734375" customWidth="1"/>
    <col min="10" max="10" width="12.5546875" customWidth="1"/>
    <col min="11" max="11" width="12.21875" customWidth="1"/>
  </cols>
  <sheetData>
    <row r="1" spans="1:11" ht="15" thickBot="1" x14ac:dyDescent="0.35">
      <c r="A1" s="1" t="s">
        <v>0</v>
      </c>
      <c r="B1" s="1"/>
      <c r="C1" s="1"/>
    </row>
    <row r="2" spans="1:11" ht="15" thickTop="1" x14ac:dyDescent="0.3">
      <c r="A2" s="607" t="s">
        <v>1</v>
      </c>
      <c r="B2" s="609" t="s">
        <v>2</v>
      </c>
      <c r="C2" s="563" t="s">
        <v>3</v>
      </c>
      <c r="D2" s="563" t="s">
        <v>99</v>
      </c>
      <c r="E2" s="563" t="s">
        <v>100</v>
      </c>
      <c r="F2" s="563" t="s">
        <v>101</v>
      </c>
      <c r="G2" s="563" t="s">
        <v>102</v>
      </c>
      <c r="H2" s="565" t="s">
        <v>103</v>
      </c>
      <c r="I2" s="567" t="s">
        <v>104</v>
      </c>
      <c r="J2" s="569" t="s">
        <v>105</v>
      </c>
      <c r="K2" s="561" t="s">
        <v>106</v>
      </c>
    </row>
    <row r="3" spans="1:11" ht="25.2" customHeight="1" thickBot="1" x14ac:dyDescent="0.35">
      <c r="A3" s="608"/>
      <c r="B3" s="610"/>
      <c r="C3" s="564"/>
      <c r="D3" s="564"/>
      <c r="E3" s="564"/>
      <c r="F3" s="564"/>
      <c r="G3" s="564"/>
      <c r="H3" s="566"/>
      <c r="I3" s="568"/>
      <c r="J3" s="570"/>
      <c r="K3" s="562"/>
    </row>
    <row r="4" spans="1:11" ht="16.8" customHeight="1" thickTop="1" thickBot="1" x14ac:dyDescent="0.35">
      <c r="A4" s="2">
        <v>100</v>
      </c>
      <c r="B4" s="611" t="s">
        <v>4</v>
      </c>
      <c r="C4" s="612"/>
      <c r="D4" s="42">
        <v>9161330.9700000007</v>
      </c>
      <c r="E4" s="42">
        <v>9519656.5</v>
      </c>
      <c r="F4" s="42">
        <v>9473000.75</v>
      </c>
      <c r="G4" s="43">
        <v>8298498</v>
      </c>
      <c r="H4" s="43">
        <v>8879918</v>
      </c>
      <c r="I4" s="44">
        <v>1.0700632813311517</v>
      </c>
      <c r="J4" s="43">
        <v>9106261</v>
      </c>
      <c r="K4" s="45">
        <v>9118661</v>
      </c>
    </row>
    <row r="5" spans="1:11" ht="15" thickBot="1" x14ac:dyDescent="0.35">
      <c r="A5" s="3">
        <v>110</v>
      </c>
      <c r="B5" s="576" t="s">
        <v>5</v>
      </c>
      <c r="C5" s="577"/>
      <c r="D5" s="46">
        <v>7838338.2000000002</v>
      </c>
      <c r="E5" s="46">
        <v>8115095.2300000004</v>
      </c>
      <c r="F5" s="46">
        <v>7923145.5800000001</v>
      </c>
      <c r="G5" s="47">
        <v>6600465</v>
      </c>
      <c r="H5" s="47">
        <v>7175718</v>
      </c>
      <c r="I5" s="48">
        <v>1.0871534051010043</v>
      </c>
      <c r="J5" s="47">
        <v>7298161</v>
      </c>
      <c r="K5" s="49">
        <v>7310561</v>
      </c>
    </row>
    <row r="6" spans="1:11" ht="15" thickBot="1" x14ac:dyDescent="0.35">
      <c r="A6" s="601"/>
      <c r="B6" s="604"/>
      <c r="C6" s="4" t="s">
        <v>6</v>
      </c>
      <c r="D6" s="50">
        <v>7838338.2000000002</v>
      </c>
      <c r="E6" s="50">
        <v>8115095.2300000004</v>
      </c>
      <c r="F6" s="50">
        <v>7923145.5800000001</v>
      </c>
      <c r="G6" s="51">
        <v>6600465</v>
      </c>
      <c r="H6" s="51">
        <v>7175718</v>
      </c>
      <c r="I6" s="48">
        <v>1.0871534051010043</v>
      </c>
      <c r="J6" s="52">
        <v>7298161</v>
      </c>
      <c r="K6" s="53">
        <v>7310561</v>
      </c>
    </row>
    <row r="7" spans="1:11" ht="15" hidden="1" customHeight="1" thickBot="1" x14ac:dyDescent="0.35">
      <c r="A7" s="602"/>
      <c r="B7" s="605"/>
      <c r="C7" s="5" t="s">
        <v>7</v>
      </c>
      <c r="D7" s="54"/>
      <c r="E7" s="54"/>
      <c r="F7" s="54"/>
      <c r="G7" s="54"/>
      <c r="H7" s="55"/>
      <c r="I7" s="56">
        <v>0</v>
      </c>
      <c r="J7" s="57"/>
      <c r="K7" s="58"/>
    </row>
    <row r="8" spans="1:11" ht="15" hidden="1" customHeight="1" thickBot="1" x14ac:dyDescent="0.35">
      <c r="A8" s="602"/>
      <c r="B8" s="605"/>
      <c r="C8" s="6" t="s">
        <v>8</v>
      </c>
      <c r="D8" s="59"/>
      <c r="E8" s="59"/>
      <c r="F8" s="59"/>
      <c r="G8" s="59"/>
      <c r="H8" s="60"/>
      <c r="I8" s="61">
        <v>0</v>
      </c>
      <c r="J8" s="62"/>
      <c r="K8" s="63"/>
    </row>
    <row r="9" spans="1:11" ht="15" hidden="1" customHeight="1" thickBot="1" x14ac:dyDescent="0.35">
      <c r="A9" s="602"/>
      <c r="B9" s="605"/>
      <c r="C9" s="6" t="s">
        <v>9</v>
      </c>
      <c r="D9" s="59"/>
      <c r="E9" s="59"/>
      <c r="F9" s="59"/>
      <c r="G9" s="59"/>
      <c r="H9" s="60"/>
      <c r="I9" s="61">
        <v>0</v>
      </c>
      <c r="J9" s="62"/>
      <c r="K9" s="63"/>
    </row>
    <row r="10" spans="1:11" ht="15" hidden="1" customHeight="1" thickBot="1" x14ac:dyDescent="0.35">
      <c r="A10" s="603"/>
      <c r="B10" s="606"/>
      <c r="C10" s="7" t="s">
        <v>10</v>
      </c>
      <c r="D10" s="64"/>
      <c r="E10" s="64"/>
      <c r="F10" s="64"/>
      <c r="G10" s="64"/>
      <c r="H10" s="65"/>
      <c r="I10" s="66">
        <v>0</v>
      </c>
      <c r="J10" s="67"/>
      <c r="K10" s="68"/>
    </row>
    <row r="11" spans="1:11" ht="15" thickBot="1" x14ac:dyDescent="0.35">
      <c r="A11" s="8">
        <v>120</v>
      </c>
      <c r="B11" s="596" t="s">
        <v>11</v>
      </c>
      <c r="C11" s="597"/>
      <c r="D11" s="69">
        <v>721952.46</v>
      </c>
      <c r="E11" s="69">
        <v>772070.66</v>
      </c>
      <c r="F11" s="69">
        <v>867273.20000000007</v>
      </c>
      <c r="G11" s="70">
        <v>859261</v>
      </c>
      <c r="H11" s="70">
        <v>875000</v>
      </c>
      <c r="I11" s="48">
        <v>1.0183169025476544</v>
      </c>
      <c r="J11" s="71">
        <v>978900</v>
      </c>
      <c r="K11" s="72">
        <v>978900</v>
      </c>
    </row>
    <row r="12" spans="1:11" ht="15" thickBot="1" x14ac:dyDescent="0.35">
      <c r="A12" s="598"/>
      <c r="B12" s="9">
        <v>121</v>
      </c>
      <c r="C12" s="10" t="s">
        <v>12</v>
      </c>
      <c r="D12" s="73">
        <v>721952.46</v>
      </c>
      <c r="E12" s="73">
        <v>772070.66</v>
      </c>
      <c r="F12" s="73">
        <v>867273.20000000007</v>
      </c>
      <c r="G12" s="74">
        <v>859261</v>
      </c>
      <c r="H12" s="74">
        <v>875000</v>
      </c>
      <c r="I12" s="75">
        <f t="shared" ref="I12:I15" si="0">IF(G12=0,0,H12/G12)</f>
        <v>1.0183169025476544</v>
      </c>
      <c r="J12" s="74">
        <v>978900</v>
      </c>
      <c r="K12" s="76">
        <v>978900</v>
      </c>
    </row>
    <row r="13" spans="1:11" x14ac:dyDescent="0.3">
      <c r="A13" s="599"/>
      <c r="B13" s="583"/>
      <c r="C13" s="11" t="s">
        <v>13</v>
      </c>
      <c r="D13" s="77">
        <v>221848.05</v>
      </c>
      <c r="E13" s="77">
        <v>195669.33</v>
      </c>
      <c r="F13" s="77">
        <v>273782.2</v>
      </c>
      <c r="G13" s="78">
        <v>279041</v>
      </c>
      <c r="H13" s="78">
        <v>276222</v>
      </c>
      <c r="I13" s="56">
        <f t="shared" si="0"/>
        <v>0.9898975419382815</v>
      </c>
      <c r="J13" s="57">
        <v>310000</v>
      </c>
      <c r="K13" s="58">
        <v>310000</v>
      </c>
    </row>
    <row r="14" spans="1:11" x14ac:dyDescent="0.3">
      <c r="A14" s="599"/>
      <c r="B14" s="584"/>
      <c r="C14" s="6" t="s">
        <v>14</v>
      </c>
      <c r="D14" s="59">
        <v>453759.85</v>
      </c>
      <c r="E14" s="59">
        <v>509205.28</v>
      </c>
      <c r="F14" s="59">
        <v>513604.11</v>
      </c>
      <c r="G14" s="60">
        <v>513583</v>
      </c>
      <c r="H14" s="60">
        <v>518180</v>
      </c>
      <c r="I14" s="61">
        <f t="shared" si="0"/>
        <v>1.0089508414414028</v>
      </c>
      <c r="J14" s="62">
        <v>570000</v>
      </c>
      <c r="K14" s="63">
        <v>570000</v>
      </c>
    </row>
    <row r="15" spans="1:11" ht="15" thickBot="1" x14ac:dyDescent="0.35">
      <c r="A15" s="600"/>
      <c r="B15" s="585"/>
      <c r="C15" s="7" t="s">
        <v>15</v>
      </c>
      <c r="D15" s="79">
        <v>46344.56</v>
      </c>
      <c r="E15" s="79">
        <v>67196.05</v>
      </c>
      <c r="F15" s="79">
        <v>79886.89</v>
      </c>
      <c r="G15" s="80">
        <v>66637</v>
      </c>
      <c r="H15" s="80">
        <v>80598</v>
      </c>
      <c r="I15" s="66">
        <f t="shared" si="0"/>
        <v>1.2095082311628675</v>
      </c>
      <c r="J15" s="67">
        <v>98900</v>
      </c>
      <c r="K15" s="68">
        <v>98900</v>
      </c>
    </row>
    <row r="16" spans="1:11" ht="15" thickBot="1" x14ac:dyDescent="0.35">
      <c r="A16" s="8">
        <v>130</v>
      </c>
      <c r="B16" s="596" t="s">
        <v>16</v>
      </c>
      <c r="C16" s="597"/>
      <c r="D16" s="69">
        <v>601040.31000000006</v>
      </c>
      <c r="E16" s="69">
        <v>632490.6100000001</v>
      </c>
      <c r="F16" s="69">
        <v>682581.97</v>
      </c>
      <c r="G16" s="70">
        <v>838772</v>
      </c>
      <c r="H16" s="70">
        <v>829200</v>
      </c>
      <c r="I16" s="81">
        <v>0.98858807876276267</v>
      </c>
      <c r="J16" s="71">
        <v>829200</v>
      </c>
      <c r="K16" s="72">
        <v>829200</v>
      </c>
    </row>
    <row r="17" spans="1:11" ht="15" thickBot="1" x14ac:dyDescent="0.35">
      <c r="A17" s="578"/>
      <c r="B17" s="12">
        <v>133</v>
      </c>
      <c r="C17" s="13" t="s">
        <v>17</v>
      </c>
      <c r="D17" s="82">
        <v>601040.31000000006</v>
      </c>
      <c r="E17" s="82">
        <v>632490.6100000001</v>
      </c>
      <c r="F17" s="82">
        <v>682581.97</v>
      </c>
      <c r="G17" s="83">
        <v>838772</v>
      </c>
      <c r="H17" s="83">
        <v>829200</v>
      </c>
      <c r="I17" s="81">
        <v>0.98858807876276267</v>
      </c>
      <c r="J17" s="84">
        <v>829200</v>
      </c>
      <c r="K17" s="85">
        <v>829200</v>
      </c>
    </row>
    <row r="18" spans="1:11" x14ac:dyDescent="0.3">
      <c r="A18" s="579"/>
      <c r="B18" s="589"/>
      <c r="C18" s="14" t="s">
        <v>18</v>
      </c>
      <c r="D18" s="77">
        <v>12229.68</v>
      </c>
      <c r="E18" s="77">
        <v>12613.25</v>
      </c>
      <c r="F18" s="77">
        <v>12437.53</v>
      </c>
      <c r="G18" s="78">
        <v>11800</v>
      </c>
      <c r="H18" s="78">
        <v>11800</v>
      </c>
      <c r="I18" s="56">
        <v>1</v>
      </c>
      <c r="J18" s="57">
        <v>11800</v>
      </c>
      <c r="K18" s="58">
        <v>11800</v>
      </c>
    </row>
    <row r="19" spans="1:11" x14ac:dyDescent="0.3">
      <c r="A19" s="579"/>
      <c r="B19" s="590"/>
      <c r="C19" s="15" t="s">
        <v>19</v>
      </c>
      <c r="D19" s="59">
        <v>332</v>
      </c>
      <c r="E19" s="59">
        <v>400</v>
      </c>
      <c r="F19" s="59">
        <v>400</v>
      </c>
      <c r="G19" s="60">
        <v>300</v>
      </c>
      <c r="H19" s="60">
        <v>300</v>
      </c>
      <c r="I19" s="61">
        <v>1</v>
      </c>
      <c r="J19" s="62">
        <v>300</v>
      </c>
      <c r="K19" s="63">
        <v>300</v>
      </c>
    </row>
    <row r="20" spans="1:11" x14ac:dyDescent="0.3">
      <c r="A20" s="579"/>
      <c r="B20" s="590"/>
      <c r="C20" s="15" t="s">
        <v>20</v>
      </c>
      <c r="D20" s="59">
        <v>1155.81</v>
      </c>
      <c r="E20" s="59">
        <v>1126.6600000000001</v>
      </c>
      <c r="F20" s="59">
        <v>2059.9899999999998</v>
      </c>
      <c r="G20" s="60">
        <v>2100</v>
      </c>
      <c r="H20" s="60">
        <v>1100</v>
      </c>
      <c r="I20" s="61">
        <v>0.52380952380952384</v>
      </c>
      <c r="J20" s="62">
        <v>1100</v>
      </c>
      <c r="K20" s="63">
        <v>1100</v>
      </c>
    </row>
    <row r="21" spans="1:11" x14ac:dyDescent="0.3">
      <c r="A21" s="579"/>
      <c r="B21" s="590"/>
      <c r="C21" s="15" t="s">
        <v>21</v>
      </c>
      <c r="D21" s="59">
        <v>10097</v>
      </c>
      <c r="E21" s="59">
        <v>18565</v>
      </c>
      <c r="F21" s="59">
        <v>19676</v>
      </c>
      <c r="G21" s="60">
        <v>16483</v>
      </c>
      <c r="H21" s="60">
        <v>13000</v>
      </c>
      <c r="I21" s="61">
        <v>0.78869137899654185</v>
      </c>
      <c r="J21" s="62">
        <v>13000</v>
      </c>
      <c r="K21" s="63">
        <v>13000</v>
      </c>
    </row>
    <row r="22" spans="1:11" x14ac:dyDescent="0.3">
      <c r="A22" s="579"/>
      <c r="B22" s="590"/>
      <c r="C22" s="15" t="s">
        <v>22</v>
      </c>
      <c r="D22" s="59">
        <v>6262.94</v>
      </c>
      <c r="E22" s="59">
        <v>17745.66</v>
      </c>
      <c r="F22" s="59">
        <v>13331.53</v>
      </c>
      <c r="G22" s="60">
        <v>17089</v>
      </c>
      <c r="H22" s="60">
        <v>12000</v>
      </c>
      <c r="I22" s="61">
        <v>0.70220609748961316</v>
      </c>
      <c r="J22" s="62">
        <v>12000</v>
      </c>
      <c r="K22" s="63">
        <v>12000</v>
      </c>
    </row>
    <row r="23" spans="1:11" x14ac:dyDescent="0.3">
      <c r="A23" s="579"/>
      <c r="B23" s="590"/>
      <c r="C23" s="15" t="s">
        <v>23</v>
      </c>
      <c r="D23" s="59">
        <v>358669.78</v>
      </c>
      <c r="E23" s="59">
        <v>372340.59</v>
      </c>
      <c r="F23" s="59">
        <v>435375.8</v>
      </c>
      <c r="G23" s="60">
        <v>536000</v>
      </c>
      <c r="H23" s="60">
        <v>536000</v>
      </c>
      <c r="I23" s="61">
        <v>1</v>
      </c>
      <c r="J23" s="62">
        <v>536000</v>
      </c>
      <c r="K23" s="63">
        <v>536000</v>
      </c>
    </row>
    <row r="24" spans="1:11" ht="15" thickBot="1" x14ac:dyDescent="0.35">
      <c r="A24" s="582"/>
      <c r="B24" s="591"/>
      <c r="C24" s="16" t="s">
        <v>24</v>
      </c>
      <c r="D24" s="64">
        <v>212293.1</v>
      </c>
      <c r="E24" s="64">
        <v>209699.45</v>
      </c>
      <c r="F24" s="64">
        <v>199301.12</v>
      </c>
      <c r="G24" s="65">
        <v>255000</v>
      </c>
      <c r="H24" s="65">
        <v>255000</v>
      </c>
      <c r="I24" s="66">
        <v>1</v>
      </c>
      <c r="J24" s="67">
        <v>255000</v>
      </c>
      <c r="K24" s="68">
        <v>255000</v>
      </c>
    </row>
    <row r="25" spans="1:11" ht="16.2" thickBot="1" x14ac:dyDescent="0.35">
      <c r="A25" s="17">
        <v>200</v>
      </c>
      <c r="B25" s="586" t="s">
        <v>25</v>
      </c>
      <c r="C25" s="587"/>
      <c r="D25" s="86">
        <v>1559614.43</v>
      </c>
      <c r="E25" s="86">
        <v>1857685.7899999998</v>
      </c>
      <c r="F25" s="86">
        <v>1976319.6600000001</v>
      </c>
      <c r="G25" s="87">
        <v>1681809</v>
      </c>
      <c r="H25" s="87">
        <v>1986883</v>
      </c>
      <c r="I25" s="81">
        <v>1.1813963416773248</v>
      </c>
      <c r="J25" s="87">
        <v>1981458</v>
      </c>
      <c r="K25" s="88">
        <v>1981458</v>
      </c>
    </row>
    <row r="26" spans="1:11" ht="15" thickBot="1" x14ac:dyDescent="0.35">
      <c r="A26" s="18">
        <v>210</v>
      </c>
      <c r="B26" s="576" t="s">
        <v>26</v>
      </c>
      <c r="C26" s="588"/>
      <c r="D26" s="89">
        <v>560824.78</v>
      </c>
      <c r="E26" s="89">
        <v>564331.74</v>
      </c>
      <c r="F26" s="89">
        <v>685042.81</v>
      </c>
      <c r="G26" s="90">
        <v>589544</v>
      </c>
      <c r="H26" s="90">
        <v>599369</v>
      </c>
      <c r="I26" s="81">
        <v>1.016665422767427</v>
      </c>
      <c r="J26" s="90">
        <v>672664</v>
      </c>
      <c r="K26" s="91">
        <v>672664</v>
      </c>
    </row>
    <row r="27" spans="1:11" ht="15" thickBot="1" x14ac:dyDescent="0.35">
      <c r="A27" s="578" t="s">
        <v>27</v>
      </c>
      <c r="B27" s="9">
        <v>211</v>
      </c>
      <c r="C27" s="19" t="s">
        <v>26</v>
      </c>
      <c r="D27" s="82">
        <v>16244.9</v>
      </c>
      <c r="E27" s="82">
        <v>10000</v>
      </c>
      <c r="F27" s="82">
        <v>13000</v>
      </c>
      <c r="G27" s="83">
        <v>16245</v>
      </c>
      <c r="H27" s="83">
        <v>19245</v>
      </c>
      <c r="I27" s="81">
        <v>1.1846722068328717</v>
      </c>
      <c r="J27" s="84">
        <v>13000</v>
      </c>
      <c r="K27" s="85">
        <v>13000</v>
      </c>
    </row>
    <row r="28" spans="1:11" x14ac:dyDescent="0.3">
      <c r="A28" s="579"/>
      <c r="B28" s="583"/>
      <c r="C28" s="20" t="s">
        <v>28</v>
      </c>
      <c r="D28" s="77">
        <v>6244.9</v>
      </c>
      <c r="E28" s="77"/>
      <c r="F28" s="77"/>
      <c r="G28" s="77">
        <v>6245</v>
      </c>
      <c r="H28" s="78">
        <v>6245</v>
      </c>
      <c r="I28" s="56">
        <v>1</v>
      </c>
      <c r="J28" s="56"/>
      <c r="K28" s="92"/>
    </row>
    <row r="29" spans="1:11" hidden="1" x14ac:dyDescent="0.3">
      <c r="A29" s="579"/>
      <c r="B29" s="584"/>
      <c r="C29" s="21" t="s">
        <v>29</v>
      </c>
      <c r="D29" s="59"/>
      <c r="E29" s="59"/>
      <c r="F29" s="59"/>
      <c r="G29" s="59"/>
      <c r="H29" s="60"/>
      <c r="I29" s="61">
        <v>0</v>
      </c>
      <c r="J29" s="61"/>
      <c r="K29" s="93"/>
    </row>
    <row r="30" spans="1:11" ht="15" thickBot="1" x14ac:dyDescent="0.35">
      <c r="A30" s="579"/>
      <c r="B30" s="585"/>
      <c r="C30" s="22" t="s">
        <v>30</v>
      </c>
      <c r="D30" s="79">
        <v>10000</v>
      </c>
      <c r="E30" s="79">
        <v>10000</v>
      </c>
      <c r="F30" s="79">
        <v>13000</v>
      </c>
      <c r="G30" s="80">
        <v>10000</v>
      </c>
      <c r="H30" s="80">
        <v>13000</v>
      </c>
      <c r="I30" s="66">
        <v>1.3</v>
      </c>
      <c r="J30" s="67">
        <v>13000</v>
      </c>
      <c r="K30" s="68">
        <v>13000</v>
      </c>
    </row>
    <row r="31" spans="1:11" ht="15" thickBot="1" x14ac:dyDescent="0.35">
      <c r="A31" s="579"/>
      <c r="B31" s="23">
        <v>212</v>
      </c>
      <c r="C31" s="24" t="s">
        <v>31</v>
      </c>
      <c r="D31" s="94">
        <v>544579.88</v>
      </c>
      <c r="E31" s="94">
        <v>554331.74</v>
      </c>
      <c r="F31" s="94">
        <v>672042.81</v>
      </c>
      <c r="G31" s="83">
        <v>573299</v>
      </c>
      <c r="H31" s="83">
        <v>580124</v>
      </c>
      <c r="I31" s="81">
        <v>1.0119047826701251</v>
      </c>
      <c r="J31" s="83">
        <v>659664</v>
      </c>
      <c r="K31" s="95">
        <v>659664</v>
      </c>
    </row>
    <row r="32" spans="1:11" x14ac:dyDescent="0.3">
      <c r="A32" s="579"/>
      <c r="B32" s="589"/>
      <c r="C32" s="20" t="s">
        <v>32</v>
      </c>
      <c r="D32" s="77">
        <v>83167.5</v>
      </c>
      <c r="E32" s="77">
        <v>108123.43</v>
      </c>
      <c r="F32" s="77">
        <v>226550.93</v>
      </c>
      <c r="G32" s="78">
        <v>128000</v>
      </c>
      <c r="H32" s="78">
        <v>128000</v>
      </c>
      <c r="I32" s="56">
        <v>1</v>
      </c>
      <c r="J32" s="78">
        <v>128000</v>
      </c>
      <c r="K32" s="96">
        <v>128000</v>
      </c>
    </row>
    <row r="33" spans="1:11" x14ac:dyDescent="0.3">
      <c r="A33" s="579"/>
      <c r="B33" s="590"/>
      <c r="C33" s="21" t="s">
        <v>33</v>
      </c>
      <c r="D33" s="59">
        <v>14328.14</v>
      </c>
      <c r="E33" s="59">
        <v>22684.25</v>
      </c>
      <c r="F33" s="59">
        <v>17279.440000000002</v>
      </c>
      <c r="G33" s="60">
        <v>21999</v>
      </c>
      <c r="H33" s="60">
        <v>22000</v>
      </c>
      <c r="I33" s="61">
        <v>1.0000454566116641</v>
      </c>
      <c r="J33" s="60">
        <v>22000</v>
      </c>
      <c r="K33" s="97">
        <v>22000</v>
      </c>
    </row>
    <row r="34" spans="1:11" x14ac:dyDescent="0.3">
      <c r="A34" s="579"/>
      <c r="B34" s="590"/>
      <c r="C34" s="25" t="s">
        <v>34</v>
      </c>
      <c r="D34" s="79">
        <v>156307.41</v>
      </c>
      <c r="E34" s="79">
        <v>97969.26</v>
      </c>
      <c r="F34" s="79">
        <v>100460.93</v>
      </c>
      <c r="G34" s="80">
        <v>91000</v>
      </c>
      <c r="H34" s="80">
        <v>100460</v>
      </c>
      <c r="I34" s="61">
        <v>1.1039560439560439</v>
      </c>
      <c r="J34" s="80">
        <v>180000</v>
      </c>
      <c r="K34" s="98">
        <v>180000</v>
      </c>
    </row>
    <row r="35" spans="1:11" x14ac:dyDescent="0.3">
      <c r="A35" s="579"/>
      <c r="B35" s="590"/>
      <c r="C35" s="25" t="s">
        <v>35</v>
      </c>
      <c r="D35" s="79">
        <v>36674.35</v>
      </c>
      <c r="E35" s="79">
        <v>81745.919999999998</v>
      </c>
      <c r="F35" s="79">
        <v>80332.83</v>
      </c>
      <c r="G35" s="80">
        <v>79000</v>
      </c>
      <c r="H35" s="80">
        <v>81333</v>
      </c>
      <c r="I35" s="61">
        <v>1.0295316455696202</v>
      </c>
      <c r="J35" s="80">
        <v>81333</v>
      </c>
      <c r="K35" s="98">
        <v>81333</v>
      </c>
    </row>
    <row r="36" spans="1:11" x14ac:dyDescent="0.3">
      <c r="A36" s="579"/>
      <c r="B36" s="590"/>
      <c r="C36" s="25"/>
      <c r="D36" s="79"/>
      <c r="E36" s="79"/>
      <c r="F36" s="79"/>
      <c r="G36" s="80">
        <v>0</v>
      </c>
      <c r="H36" s="80"/>
      <c r="I36" s="61">
        <v>0</v>
      </c>
      <c r="J36" s="80">
        <v>0</v>
      </c>
      <c r="K36" s="98">
        <v>0</v>
      </c>
    </row>
    <row r="37" spans="1:11" x14ac:dyDescent="0.3">
      <c r="A37" s="579"/>
      <c r="B37" s="590"/>
      <c r="C37" s="25" t="s">
        <v>36</v>
      </c>
      <c r="D37" s="79">
        <v>44307.25</v>
      </c>
      <c r="E37" s="79">
        <v>43040.800000000003</v>
      </c>
      <c r="F37" s="79">
        <v>42228.23</v>
      </c>
      <c r="G37" s="80">
        <v>44300</v>
      </c>
      <c r="H37" s="80">
        <v>42228</v>
      </c>
      <c r="I37" s="61">
        <v>0.95322799097065458</v>
      </c>
      <c r="J37" s="80">
        <v>42228</v>
      </c>
      <c r="K37" s="98">
        <v>42228</v>
      </c>
    </row>
    <row r="38" spans="1:11" ht="15" thickBot="1" x14ac:dyDescent="0.35">
      <c r="A38" s="582"/>
      <c r="B38" s="591"/>
      <c r="C38" s="22" t="s">
        <v>37</v>
      </c>
      <c r="D38" s="79">
        <v>209795.23</v>
      </c>
      <c r="E38" s="79">
        <v>200768.08</v>
      </c>
      <c r="F38" s="79">
        <v>205190.45</v>
      </c>
      <c r="G38" s="80">
        <v>209000</v>
      </c>
      <c r="H38" s="80">
        <v>206103</v>
      </c>
      <c r="I38" s="66">
        <v>0.9861387559808612</v>
      </c>
      <c r="J38" s="80">
        <v>206103</v>
      </c>
      <c r="K38" s="98">
        <v>206103</v>
      </c>
    </row>
    <row r="39" spans="1:11" ht="15" thickBot="1" x14ac:dyDescent="0.35">
      <c r="A39" s="8">
        <v>220</v>
      </c>
      <c r="B39" s="576" t="s">
        <v>38</v>
      </c>
      <c r="C39" s="588"/>
      <c r="D39" s="99">
        <v>979625.87</v>
      </c>
      <c r="E39" s="99">
        <v>1169437.8999999999</v>
      </c>
      <c r="F39" s="99">
        <v>1188419.96</v>
      </c>
      <c r="G39" s="70">
        <v>1028092</v>
      </c>
      <c r="H39" s="70">
        <v>1301314</v>
      </c>
      <c r="I39" s="81">
        <v>1.2657563719978369</v>
      </c>
      <c r="J39" s="70">
        <v>1223794</v>
      </c>
      <c r="K39" s="100">
        <v>1223794</v>
      </c>
    </row>
    <row r="40" spans="1:11" ht="15" thickBot="1" x14ac:dyDescent="0.35">
      <c r="A40" s="578"/>
      <c r="B40" s="23">
        <v>221</v>
      </c>
      <c r="C40" s="24" t="s">
        <v>39</v>
      </c>
      <c r="D40" s="94">
        <v>108400.26</v>
      </c>
      <c r="E40" s="94">
        <v>136619.42000000001</v>
      </c>
      <c r="F40" s="94">
        <v>58924.18</v>
      </c>
      <c r="G40" s="83">
        <v>100000</v>
      </c>
      <c r="H40" s="83">
        <v>85000</v>
      </c>
      <c r="I40" s="81">
        <v>0.85</v>
      </c>
      <c r="J40" s="83">
        <v>65000</v>
      </c>
      <c r="K40" s="95">
        <v>65000</v>
      </c>
    </row>
    <row r="41" spans="1:11" x14ac:dyDescent="0.3">
      <c r="A41" s="592"/>
      <c r="B41" s="589"/>
      <c r="C41" s="14" t="s">
        <v>40</v>
      </c>
      <c r="D41" s="77">
        <v>83579.39</v>
      </c>
      <c r="E41" s="77">
        <v>85453.440000000002</v>
      </c>
      <c r="F41" s="77">
        <v>35180.65</v>
      </c>
      <c r="G41" s="78">
        <v>100000</v>
      </c>
      <c r="H41" s="78">
        <v>85000</v>
      </c>
      <c r="I41" s="56">
        <v>0.85</v>
      </c>
      <c r="J41" s="78">
        <v>15000</v>
      </c>
      <c r="K41" s="96">
        <v>15000</v>
      </c>
    </row>
    <row r="42" spans="1:11" ht="15" thickBot="1" x14ac:dyDescent="0.35">
      <c r="A42" s="592"/>
      <c r="B42" s="590"/>
      <c r="C42" s="26" t="s">
        <v>41</v>
      </c>
      <c r="D42" s="101"/>
      <c r="E42" s="101"/>
      <c r="F42" s="101"/>
      <c r="G42" s="102">
        <v>0</v>
      </c>
      <c r="H42" s="102">
        <v>0</v>
      </c>
      <c r="I42" s="66">
        <v>0</v>
      </c>
      <c r="J42" s="102">
        <v>0</v>
      </c>
      <c r="K42" s="103">
        <v>0</v>
      </c>
    </row>
    <row r="43" spans="1:11" ht="15" thickBot="1" x14ac:dyDescent="0.35">
      <c r="A43" s="592"/>
      <c r="B43" s="27">
        <v>222</v>
      </c>
      <c r="C43" s="28" t="s">
        <v>42</v>
      </c>
      <c r="D43" s="50">
        <v>24820.87</v>
      </c>
      <c r="E43" s="94">
        <v>51165.98</v>
      </c>
      <c r="F43" s="94">
        <v>23743.53</v>
      </c>
      <c r="G43" s="83">
        <v>25000</v>
      </c>
      <c r="H43" s="83">
        <v>51166</v>
      </c>
      <c r="I43" s="81">
        <v>2.04664</v>
      </c>
      <c r="J43" s="83">
        <v>50000</v>
      </c>
      <c r="K43" s="95">
        <v>50000</v>
      </c>
    </row>
    <row r="44" spans="1:11" ht="15" thickBot="1" x14ac:dyDescent="0.35">
      <c r="A44" s="592"/>
      <c r="B44" s="23">
        <v>223</v>
      </c>
      <c r="C44" s="23" t="s">
        <v>43</v>
      </c>
      <c r="D44" s="94">
        <v>869835.61</v>
      </c>
      <c r="E44" s="94">
        <v>1031371.48</v>
      </c>
      <c r="F44" s="94">
        <v>1129495.78</v>
      </c>
      <c r="G44" s="83">
        <v>903092</v>
      </c>
      <c r="H44" s="83">
        <v>1165148</v>
      </c>
      <c r="I44" s="81">
        <v>1.2901764161347902</v>
      </c>
      <c r="J44" s="83">
        <v>1158794</v>
      </c>
      <c r="K44" s="95">
        <v>1158794</v>
      </c>
    </row>
    <row r="45" spans="1:11" x14ac:dyDescent="0.3">
      <c r="A45" s="592"/>
      <c r="B45" s="589"/>
      <c r="C45" s="20" t="s">
        <v>44</v>
      </c>
      <c r="D45" s="77">
        <v>48356.9</v>
      </c>
      <c r="E45" s="77">
        <v>52711.65</v>
      </c>
      <c r="F45" s="77">
        <v>72559</v>
      </c>
      <c r="G45" s="78">
        <v>70000</v>
      </c>
      <c r="H45" s="78">
        <v>72559</v>
      </c>
      <c r="I45" s="56">
        <v>1.036557142857143</v>
      </c>
      <c r="J45" s="78">
        <v>72559</v>
      </c>
      <c r="K45" s="96">
        <v>72559</v>
      </c>
    </row>
    <row r="46" spans="1:11" x14ac:dyDescent="0.3">
      <c r="A46" s="592"/>
      <c r="B46" s="590"/>
      <c r="C46" s="29" t="s">
        <v>45</v>
      </c>
      <c r="D46" s="77">
        <v>32106.35</v>
      </c>
      <c r="E46" s="77"/>
      <c r="F46" s="77">
        <v>9829.59</v>
      </c>
      <c r="G46" s="78">
        <v>6796</v>
      </c>
      <c r="H46" s="78">
        <v>6354</v>
      </c>
      <c r="I46" s="61">
        <v>0.93496174220129491</v>
      </c>
      <c r="J46" s="78"/>
      <c r="K46" s="96"/>
    </row>
    <row r="47" spans="1:11" hidden="1" x14ac:dyDescent="0.3">
      <c r="A47" s="592"/>
      <c r="B47" s="590"/>
      <c r="C47" s="29" t="s">
        <v>46</v>
      </c>
      <c r="D47" s="77"/>
      <c r="E47" s="77"/>
      <c r="F47" s="77"/>
      <c r="G47" s="78">
        <v>0</v>
      </c>
      <c r="H47" s="78"/>
      <c r="I47" s="61">
        <v>0</v>
      </c>
      <c r="J47" s="78">
        <v>0</v>
      </c>
      <c r="K47" s="96">
        <v>0</v>
      </c>
    </row>
    <row r="48" spans="1:11" x14ac:dyDescent="0.3">
      <c r="A48" s="592"/>
      <c r="B48" s="590"/>
      <c r="C48" s="21" t="s">
        <v>47</v>
      </c>
      <c r="D48" s="59">
        <v>44026.75</v>
      </c>
      <c r="E48" s="59">
        <v>46483.3</v>
      </c>
      <c r="F48" s="59">
        <v>61821.7</v>
      </c>
      <c r="G48" s="60">
        <v>60000</v>
      </c>
      <c r="H48" s="60">
        <v>61822</v>
      </c>
      <c r="I48" s="61">
        <v>1.0303666666666667</v>
      </c>
      <c r="J48" s="60">
        <v>61822</v>
      </c>
      <c r="K48" s="97">
        <v>61822</v>
      </c>
    </row>
    <row r="49" spans="1:11" x14ac:dyDescent="0.3">
      <c r="A49" s="592"/>
      <c r="B49" s="590"/>
      <c r="C49" s="21" t="s">
        <v>48</v>
      </c>
      <c r="D49" s="59">
        <v>69815</v>
      </c>
      <c r="E49" s="59">
        <v>73931.5</v>
      </c>
      <c r="F49" s="59">
        <v>105604.9</v>
      </c>
      <c r="G49" s="60">
        <v>95000</v>
      </c>
      <c r="H49" s="60">
        <v>105605</v>
      </c>
      <c r="I49" s="61">
        <v>1.1116315789473685</v>
      </c>
      <c r="J49" s="60">
        <v>105605</v>
      </c>
      <c r="K49" s="97">
        <v>105605</v>
      </c>
    </row>
    <row r="50" spans="1:11" x14ac:dyDescent="0.3">
      <c r="A50" s="592"/>
      <c r="B50" s="590"/>
      <c r="C50" s="21" t="s">
        <v>49</v>
      </c>
      <c r="D50" s="59">
        <v>253900.71999999997</v>
      </c>
      <c r="E50" s="59">
        <v>253315</v>
      </c>
      <c r="F50" s="59">
        <v>191009.61000000002</v>
      </c>
      <c r="G50" s="60">
        <v>130000</v>
      </c>
      <c r="H50" s="60">
        <v>191000</v>
      </c>
      <c r="I50" s="61">
        <v>1.4692307692307693</v>
      </c>
      <c r="J50" s="60">
        <v>191000</v>
      </c>
      <c r="K50" s="97">
        <v>191000</v>
      </c>
    </row>
    <row r="51" spans="1:11" x14ac:dyDescent="0.3">
      <c r="A51" s="592"/>
      <c r="B51" s="590"/>
      <c r="C51" s="21" t="s">
        <v>50</v>
      </c>
      <c r="D51" s="59"/>
      <c r="E51" s="59">
        <v>29181.15</v>
      </c>
      <c r="F51" s="59">
        <v>12083</v>
      </c>
      <c r="G51" s="60">
        <v>12000</v>
      </c>
      <c r="H51" s="60">
        <v>12083</v>
      </c>
      <c r="I51" s="61">
        <v>1.0069166666666667</v>
      </c>
      <c r="J51" s="60">
        <v>12083</v>
      </c>
      <c r="K51" s="97">
        <v>12083</v>
      </c>
    </row>
    <row r="52" spans="1:11" x14ac:dyDescent="0.3">
      <c r="A52" s="592"/>
      <c r="B52" s="590"/>
      <c r="C52" s="21" t="s">
        <v>51</v>
      </c>
      <c r="D52" s="59">
        <v>26030</v>
      </c>
      <c r="E52" s="59">
        <v>27040</v>
      </c>
      <c r="F52" s="59">
        <v>24545</v>
      </c>
      <c r="G52" s="60">
        <v>17410</v>
      </c>
      <c r="H52" s="60">
        <v>24545</v>
      </c>
      <c r="I52" s="61">
        <v>1.4098219414129811</v>
      </c>
      <c r="J52" s="60">
        <v>24545</v>
      </c>
      <c r="K52" s="97">
        <v>24545</v>
      </c>
    </row>
    <row r="53" spans="1:11" x14ac:dyDescent="0.3">
      <c r="A53" s="592"/>
      <c r="B53" s="590"/>
      <c r="C53" s="25" t="s">
        <v>52</v>
      </c>
      <c r="D53" s="79">
        <v>156939.26</v>
      </c>
      <c r="E53" s="79">
        <v>181647.41</v>
      </c>
      <c r="F53" s="79">
        <v>169073.99</v>
      </c>
      <c r="G53" s="80">
        <v>169386</v>
      </c>
      <c r="H53" s="80">
        <v>169074</v>
      </c>
      <c r="I53" s="61">
        <v>0.99815805320392481</v>
      </c>
      <c r="J53" s="80">
        <v>169074</v>
      </c>
      <c r="K53" s="98">
        <v>169074</v>
      </c>
    </row>
    <row r="54" spans="1:11" x14ac:dyDescent="0.3">
      <c r="A54" s="592"/>
      <c r="B54" s="590"/>
      <c r="C54" s="25" t="s">
        <v>53</v>
      </c>
      <c r="D54" s="79">
        <v>41710.400000000001</v>
      </c>
      <c r="E54" s="79">
        <v>41750.410000000003</v>
      </c>
      <c r="F54" s="79">
        <v>66703.94</v>
      </c>
      <c r="G54" s="80">
        <v>33600</v>
      </c>
      <c r="H54" s="80">
        <v>66705</v>
      </c>
      <c r="I54" s="61">
        <v>1.9852678571428573</v>
      </c>
      <c r="J54" s="80">
        <v>66705</v>
      </c>
      <c r="K54" s="98">
        <v>66705</v>
      </c>
    </row>
    <row r="55" spans="1:11" x14ac:dyDescent="0.3">
      <c r="A55" s="592"/>
      <c r="B55" s="590"/>
      <c r="C55" s="25" t="s">
        <v>54</v>
      </c>
      <c r="D55" s="79"/>
      <c r="E55" s="79">
        <v>13964.32</v>
      </c>
      <c r="F55" s="79">
        <v>75401.31</v>
      </c>
      <c r="G55" s="80">
        <v>47000</v>
      </c>
      <c r="H55" s="80">
        <v>75401</v>
      </c>
      <c r="I55" s="61">
        <v>1.604276595744681</v>
      </c>
      <c r="J55" s="80">
        <v>75401</v>
      </c>
      <c r="K55" s="98">
        <v>75401</v>
      </c>
    </row>
    <row r="56" spans="1:11" ht="15" thickBot="1" x14ac:dyDescent="0.35">
      <c r="A56" s="592"/>
      <c r="B56" s="590"/>
      <c r="C56" s="25" t="s">
        <v>55</v>
      </c>
      <c r="D56" s="79">
        <v>196950.23</v>
      </c>
      <c r="E56" s="79">
        <v>311346.74</v>
      </c>
      <c r="F56" s="79">
        <v>340863.74</v>
      </c>
      <c r="G56" s="80">
        <v>261900</v>
      </c>
      <c r="H56" s="80">
        <v>380000</v>
      </c>
      <c r="I56" s="66">
        <v>1.4509354715540284</v>
      </c>
      <c r="J56" s="80">
        <v>380000</v>
      </c>
      <c r="K56" s="98">
        <v>380000</v>
      </c>
    </row>
    <row r="57" spans="1:11" ht="15" thickBot="1" x14ac:dyDescent="0.35">
      <c r="A57" s="592"/>
      <c r="B57" s="23">
        <v>229</v>
      </c>
      <c r="C57" s="23" t="s">
        <v>56</v>
      </c>
      <c r="D57" s="94">
        <v>1390</v>
      </c>
      <c r="E57" s="94">
        <v>1447</v>
      </c>
      <c r="F57" s="94">
        <v>0</v>
      </c>
      <c r="G57" s="83">
        <v>0</v>
      </c>
      <c r="H57" s="83">
        <v>0</v>
      </c>
      <c r="I57" s="81">
        <v>0</v>
      </c>
      <c r="J57" s="83">
        <v>0</v>
      </c>
      <c r="K57" s="95">
        <v>0</v>
      </c>
    </row>
    <row r="58" spans="1:11" ht="15" thickBot="1" x14ac:dyDescent="0.35">
      <c r="A58" s="593"/>
      <c r="B58" s="30"/>
      <c r="C58" s="30" t="s">
        <v>57</v>
      </c>
      <c r="D58" s="104">
        <v>1390</v>
      </c>
      <c r="E58" s="104">
        <v>1447</v>
      </c>
      <c r="F58" s="104"/>
      <c r="G58" s="104"/>
      <c r="H58" s="105"/>
      <c r="I58" s="106">
        <v>0</v>
      </c>
      <c r="J58" s="105"/>
      <c r="K58" s="107"/>
    </row>
    <row r="59" spans="1:11" ht="15" thickBot="1" x14ac:dyDescent="0.35">
      <c r="A59" s="31">
        <v>240</v>
      </c>
      <c r="B59" s="594" t="s">
        <v>58</v>
      </c>
      <c r="C59" s="595"/>
      <c r="D59" s="108">
        <v>580</v>
      </c>
      <c r="E59" s="108">
        <v>3650.13</v>
      </c>
      <c r="F59" s="108">
        <v>12654.8</v>
      </c>
      <c r="G59" s="109">
        <v>2000</v>
      </c>
      <c r="H59" s="109">
        <v>1200</v>
      </c>
      <c r="I59" s="81">
        <v>0.6</v>
      </c>
      <c r="J59" s="48"/>
      <c r="K59" s="110"/>
    </row>
    <row r="60" spans="1:11" ht="15" thickBot="1" x14ac:dyDescent="0.35">
      <c r="A60" s="18"/>
      <c r="B60" s="32"/>
      <c r="C60" s="33" t="s">
        <v>59</v>
      </c>
      <c r="D60" s="111">
        <v>580</v>
      </c>
      <c r="E60" s="111">
        <v>3650.13</v>
      </c>
      <c r="F60" s="111">
        <v>12654.8</v>
      </c>
      <c r="G60" s="112">
        <v>2000</v>
      </c>
      <c r="H60" s="112">
        <v>1200</v>
      </c>
      <c r="I60" s="48">
        <v>0.6</v>
      </c>
      <c r="J60" s="48"/>
      <c r="K60" s="110"/>
    </row>
    <row r="61" spans="1:11" ht="15" thickBot="1" x14ac:dyDescent="0.35">
      <c r="A61" s="31">
        <v>290</v>
      </c>
      <c r="B61" s="596" t="s">
        <v>60</v>
      </c>
      <c r="C61" s="597"/>
      <c r="D61" s="113">
        <v>18583.78</v>
      </c>
      <c r="E61" s="113">
        <v>120266.02</v>
      </c>
      <c r="F61" s="113">
        <v>90202.09</v>
      </c>
      <c r="G61" s="114">
        <v>62173</v>
      </c>
      <c r="H61" s="114">
        <v>85000</v>
      </c>
      <c r="I61" s="81">
        <v>1.3671529442040757</v>
      </c>
      <c r="J61" s="114">
        <v>85000</v>
      </c>
      <c r="K61" s="115">
        <v>85000</v>
      </c>
    </row>
    <row r="62" spans="1:11" ht="15" thickBot="1" x14ac:dyDescent="0.35">
      <c r="A62" s="578"/>
      <c r="B62" s="24">
        <v>292</v>
      </c>
      <c r="C62" s="24" t="s">
        <v>60</v>
      </c>
      <c r="D62" s="94">
        <v>18583.78</v>
      </c>
      <c r="E62" s="94">
        <v>120266.02</v>
      </c>
      <c r="F62" s="94">
        <v>90202.09</v>
      </c>
      <c r="G62" s="83">
        <v>62173</v>
      </c>
      <c r="H62" s="83">
        <v>85000</v>
      </c>
      <c r="I62" s="81">
        <v>1.3671529442040757</v>
      </c>
      <c r="J62" s="83">
        <v>85000</v>
      </c>
      <c r="K62" s="95">
        <v>85000</v>
      </c>
    </row>
    <row r="63" spans="1:11" x14ac:dyDescent="0.3">
      <c r="A63" s="579"/>
      <c r="B63" s="583"/>
      <c r="C63" s="34" t="s">
        <v>61</v>
      </c>
      <c r="D63" s="77"/>
      <c r="E63" s="77"/>
      <c r="F63" s="77">
        <v>0</v>
      </c>
      <c r="G63" s="77"/>
      <c r="H63" s="78">
        <v>0</v>
      </c>
      <c r="I63" s="56">
        <v>0</v>
      </c>
      <c r="J63" s="78">
        <v>0</v>
      </c>
      <c r="K63" s="96">
        <v>0</v>
      </c>
    </row>
    <row r="64" spans="1:11" x14ac:dyDescent="0.3">
      <c r="A64" s="579"/>
      <c r="B64" s="584"/>
      <c r="C64" s="35" t="s">
        <v>62</v>
      </c>
      <c r="D64" s="77"/>
      <c r="E64" s="77"/>
      <c r="F64" s="77">
        <v>0</v>
      </c>
      <c r="G64" s="77"/>
      <c r="H64" s="78">
        <v>0</v>
      </c>
      <c r="I64" s="61">
        <v>0</v>
      </c>
      <c r="J64" s="78">
        <v>0</v>
      </c>
      <c r="K64" s="96">
        <v>0</v>
      </c>
    </row>
    <row r="65" spans="1:11" x14ac:dyDescent="0.3">
      <c r="A65" s="579"/>
      <c r="B65" s="584"/>
      <c r="C65" s="35" t="s">
        <v>60</v>
      </c>
      <c r="D65" s="77">
        <v>18551.71</v>
      </c>
      <c r="E65" s="77">
        <v>120266.02</v>
      </c>
      <c r="F65" s="77">
        <v>90202.09</v>
      </c>
      <c r="G65" s="78">
        <v>62173</v>
      </c>
      <c r="H65" s="78">
        <v>85000</v>
      </c>
      <c r="I65" s="61">
        <v>1.3671529442040757</v>
      </c>
      <c r="J65" s="78">
        <v>85000</v>
      </c>
      <c r="K65" s="96">
        <v>85000</v>
      </c>
    </row>
    <row r="66" spans="1:11" x14ac:dyDescent="0.3">
      <c r="A66" s="579"/>
      <c r="B66" s="584"/>
      <c r="C66" s="36" t="s">
        <v>63</v>
      </c>
      <c r="D66" s="116">
        <v>32.07</v>
      </c>
      <c r="E66" s="116"/>
      <c r="F66" s="116">
        <v>0</v>
      </c>
      <c r="G66" s="116"/>
      <c r="H66" s="117"/>
      <c r="I66" s="61">
        <v>0</v>
      </c>
      <c r="J66" s="117">
        <v>0</v>
      </c>
      <c r="K66" s="118">
        <v>0</v>
      </c>
    </row>
    <row r="67" spans="1:11" ht="15" thickBot="1" x14ac:dyDescent="0.35">
      <c r="A67" s="582"/>
      <c r="B67" s="585"/>
      <c r="C67" s="37" t="s">
        <v>64</v>
      </c>
      <c r="D67" s="119"/>
      <c r="E67" s="119"/>
      <c r="F67" s="119"/>
      <c r="G67" s="119"/>
      <c r="H67" s="120"/>
      <c r="I67" s="121">
        <v>0</v>
      </c>
      <c r="J67" s="121"/>
      <c r="K67" s="122"/>
    </row>
    <row r="68" spans="1:11" ht="16.2" thickBot="1" x14ac:dyDescent="0.35">
      <c r="A68" s="17">
        <v>300</v>
      </c>
      <c r="B68" s="574" t="s">
        <v>65</v>
      </c>
      <c r="C68" s="575"/>
      <c r="D68" s="123">
        <v>4377798.9299999978</v>
      </c>
      <c r="E68" s="123">
        <v>5074338</v>
      </c>
      <c r="F68" s="123">
        <v>5992345.5100000007</v>
      </c>
      <c r="G68" s="124">
        <v>7425406</v>
      </c>
      <c r="H68" s="124">
        <v>8689464</v>
      </c>
      <c r="I68" s="81">
        <v>1.1702341932548874</v>
      </c>
      <c r="J68" s="124">
        <v>8644468</v>
      </c>
      <c r="K68" s="125">
        <v>8650002</v>
      </c>
    </row>
    <row r="69" spans="1:11" ht="15" thickBot="1" x14ac:dyDescent="0.35">
      <c r="A69" s="8">
        <v>310</v>
      </c>
      <c r="B69" s="576" t="s">
        <v>66</v>
      </c>
      <c r="C69" s="577"/>
      <c r="D69" s="99">
        <v>4377798.9299999978</v>
      </c>
      <c r="E69" s="99">
        <v>5074338</v>
      </c>
      <c r="F69" s="99">
        <v>5992345.5100000007</v>
      </c>
      <c r="G69" s="70">
        <v>7425406</v>
      </c>
      <c r="H69" s="70">
        <v>8689464</v>
      </c>
      <c r="I69" s="81">
        <v>1.1702341932548874</v>
      </c>
      <c r="J69" s="70">
        <v>8644468</v>
      </c>
      <c r="K69" s="100">
        <v>8650002</v>
      </c>
    </row>
    <row r="70" spans="1:11" ht="15" thickBot="1" x14ac:dyDescent="0.35">
      <c r="A70" s="578"/>
      <c r="B70" s="38">
        <v>311</v>
      </c>
      <c r="C70" s="23" t="s">
        <v>67</v>
      </c>
      <c r="D70" s="73">
        <v>0</v>
      </c>
      <c r="E70" s="73">
        <v>0</v>
      </c>
      <c r="F70" s="73">
        <v>0</v>
      </c>
      <c r="G70" s="73"/>
      <c r="H70" s="73">
        <v>30000</v>
      </c>
      <c r="I70" s="81">
        <v>0</v>
      </c>
      <c r="J70" s="74">
        <v>0</v>
      </c>
      <c r="K70" s="76">
        <v>0</v>
      </c>
    </row>
    <row r="71" spans="1:11" ht="15" thickBot="1" x14ac:dyDescent="0.35">
      <c r="A71" s="579"/>
      <c r="B71" s="39"/>
      <c r="C71" s="14" t="s">
        <v>68</v>
      </c>
      <c r="D71" s="77"/>
      <c r="E71" s="77"/>
      <c r="F71" s="77"/>
      <c r="G71" s="77"/>
      <c r="H71" s="78">
        <v>30000</v>
      </c>
      <c r="I71" s="48">
        <v>0</v>
      </c>
      <c r="J71" s="78"/>
      <c r="K71" s="96"/>
    </row>
    <row r="72" spans="1:11" ht="15" thickBot="1" x14ac:dyDescent="0.35">
      <c r="A72" s="579"/>
      <c r="B72" s="9">
        <v>312</v>
      </c>
      <c r="C72" s="9" t="s">
        <v>69</v>
      </c>
      <c r="D72" s="82">
        <v>4377798.9299999978</v>
      </c>
      <c r="E72" s="82">
        <v>6157648.4299999988</v>
      </c>
      <c r="F72" s="82">
        <v>5992345.5100000007</v>
      </c>
      <c r="G72" s="84">
        <v>7425406</v>
      </c>
      <c r="H72" s="84">
        <v>8659464</v>
      </c>
      <c r="I72" s="81">
        <v>1.1661940101322406</v>
      </c>
      <c r="J72" s="84">
        <v>8644468</v>
      </c>
      <c r="K72" s="85">
        <v>8650002</v>
      </c>
    </row>
    <row r="73" spans="1:11" x14ac:dyDescent="0.3">
      <c r="A73" s="579"/>
      <c r="B73" s="580"/>
      <c r="C73" s="14" t="s">
        <v>70</v>
      </c>
      <c r="D73" s="54">
        <v>17305.09</v>
      </c>
      <c r="E73" s="54">
        <v>18417.25</v>
      </c>
      <c r="F73" s="54">
        <v>20497.349999999999</v>
      </c>
      <c r="G73" s="55">
        <v>20673</v>
      </c>
      <c r="H73" s="55">
        <v>20673</v>
      </c>
      <c r="I73" s="126">
        <v>1</v>
      </c>
      <c r="J73" s="127">
        <v>21397</v>
      </c>
      <c r="K73" s="128">
        <v>22146</v>
      </c>
    </row>
    <row r="74" spans="1:11" x14ac:dyDescent="0.3">
      <c r="A74" s="579"/>
      <c r="B74" s="581"/>
      <c r="C74" s="15" t="s">
        <v>71</v>
      </c>
      <c r="D74" s="59">
        <v>3118128.2</v>
      </c>
      <c r="E74" s="59">
        <v>3663655</v>
      </c>
      <c r="F74" s="59">
        <v>3733508</v>
      </c>
      <c r="G74" s="60">
        <v>5609912</v>
      </c>
      <c r="H74" s="60">
        <v>6580953</v>
      </c>
      <c r="I74" s="129">
        <v>1.1730938025409312</v>
      </c>
      <c r="J74" s="127">
        <v>6580953</v>
      </c>
      <c r="K74" s="128">
        <v>6580953</v>
      </c>
    </row>
    <row r="75" spans="1:11" x14ac:dyDescent="0.3">
      <c r="A75" s="579"/>
      <c r="B75" s="581"/>
      <c r="C75" s="15" t="s">
        <v>72</v>
      </c>
      <c r="D75" s="59">
        <v>24830.29</v>
      </c>
      <c r="E75" s="59">
        <v>28430.54</v>
      </c>
      <c r="F75" s="59">
        <v>30400.02</v>
      </c>
      <c r="G75" s="60">
        <v>24830</v>
      </c>
      <c r="H75" s="60">
        <v>30400</v>
      </c>
      <c r="I75" s="129">
        <v>1.2243254128070882</v>
      </c>
      <c r="J75" s="127">
        <v>31464</v>
      </c>
      <c r="K75" s="128">
        <v>32565</v>
      </c>
    </row>
    <row r="76" spans="1:11" x14ac:dyDescent="0.3">
      <c r="A76" s="579"/>
      <c r="B76" s="581"/>
      <c r="C76" s="15" t="s">
        <v>73</v>
      </c>
      <c r="D76" s="59">
        <v>18535</v>
      </c>
      <c r="E76" s="59">
        <v>19934</v>
      </c>
      <c r="F76" s="59">
        <v>42647</v>
      </c>
      <c r="G76" s="60">
        <v>40535</v>
      </c>
      <c r="H76" s="60">
        <v>40535</v>
      </c>
      <c r="I76" s="129">
        <v>1</v>
      </c>
      <c r="J76" s="127">
        <v>43422</v>
      </c>
      <c r="K76" s="128">
        <v>43422</v>
      </c>
    </row>
    <row r="77" spans="1:11" x14ac:dyDescent="0.3">
      <c r="A77" s="579"/>
      <c r="B77" s="581"/>
      <c r="C77" s="15" t="s">
        <v>74</v>
      </c>
      <c r="D77" s="59">
        <v>7218.22</v>
      </c>
      <c r="E77" s="59">
        <v>7089.18</v>
      </c>
      <c r="F77" s="59">
        <v>7101.8</v>
      </c>
      <c r="G77" s="60">
        <v>7102</v>
      </c>
      <c r="H77" s="60">
        <v>7102</v>
      </c>
      <c r="I77" s="129">
        <v>1</v>
      </c>
      <c r="J77" s="127">
        <v>7351</v>
      </c>
      <c r="K77" s="128">
        <v>7608</v>
      </c>
    </row>
    <row r="78" spans="1:11" x14ac:dyDescent="0.3">
      <c r="A78" s="579"/>
      <c r="B78" s="581"/>
      <c r="C78" s="15" t="s">
        <v>75</v>
      </c>
      <c r="D78" s="59">
        <v>3205.42</v>
      </c>
      <c r="E78" s="59">
        <v>4980</v>
      </c>
      <c r="F78" s="59">
        <v>6780</v>
      </c>
      <c r="G78" s="60">
        <v>4900</v>
      </c>
      <c r="H78" s="60">
        <v>4900</v>
      </c>
      <c r="I78" s="129">
        <v>1</v>
      </c>
      <c r="J78" s="127">
        <v>5072</v>
      </c>
      <c r="K78" s="128">
        <v>5250</v>
      </c>
    </row>
    <row r="79" spans="1:11" x14ac:dyDescent="0.3">
      <c r="A79" s="579"/>
      <c r="B79" s="581"/>
      <c r="C79" s="15" t="s">
        <v>76</v>
      </c>
      <c r="D79" s="59">
        <v>3270.2</v>
      </c>
      <c r="E79" s="59">
        <v>674.75</v>
      </c>
      <c r="F79" s="59">
        <v>3170.6</v>
      </c>
      <c r="G79" s="60">
        <v>3300</v>
      </c>
      <c r="H79" s="60">
        <v>3300</v>
      </c>
      <c r="I79" s="129">
        <v>1</v>
      </c>
      <c r="J79" s="127">
        <v>3416</v>
      </c>
      <c r="K79" s="128">
        <v>3536</v>
      </c>
    </row>
    <row r="80" spans="1:11" x14ac:dyDescent="0.3">
      <c r="A80" s="579"/>
      <c r="B80" s="581"/>
      <c r="C80" s="15" t="s">
        <v>77</v>
      </c>
      <c r="D80" s="59">
        <v>29583.760000000002</v>
      </c>
      <c r="E80" s="59">
        <v>3203.8</v>
      </c>
      <c r="F80" s="59">
        <v>16175.67</v>
      </c>
      <c r="G80" s="60">
        <v>25000</v>
      </c>
      <c r="H80" s="60">
        <v>25000</v>
      </c>
      <c r="I80" s="129">
        <v>1</v>
      </c>
      <c r="J80" s="127">
        <v>25875</v>
      </c>
      <c r="K80" s="128">
        <v>26781</v>
      </c>
    </row>
    <row r="81" spans="1:11" x14ac:dyDescent="0.3">
      <c r="A81" s="579"/>
      <c r="B81" s="581"/>
      <c r="C81" s="15" t="s">
        <v>78</v>
      </c>
      <c r="D81" s="59">
        <v>828.18</v>
      </c>
      <c r="E81" s="59">
        <v>48044.41</v>
      </c>
      <c r="F81" s="59">
        <v>805.21</v>
      </c>
      <c r="G81" s="60">
        <v>802</v>
      </c>
      <c r="H81" s="60">
        <v>802</v>
      </c>
      <c r="I81" s="129">
        <v>1</v>
      </c>
      <c r="J81" s="127">
        <v>830</v>
      </c>
      <c r="K81" s="128">
        <v>859</v>
      </c>
    </row>
    <row r="82" spans="1:11" x14ac:dyDescent="0.3">
      <c r="A82" s="579"/>
      <c r="B82" s="581"/>
      <c r="C82" s="15" t="s">
        <v>79</v>
      </c>
      <c r="D82" s="59">
        <v>2139.5100000000002</v>
      </c>
      <c r="E82" s="59">
        <v>809.79</v>
      </c>
      <c r="F82" s="59">
        <v>1696.16</v>
      </c>
      <c r="G82" s="60">
        <v>1823</v>
      </c>
      <c r="H82" s="60">
        <v>1823</v>
      </c>
      <c r="I82" s="129">
        <v>1</v>
      </c>
      <c r="J82" s="127">
        <v>1887</v>
      </c>
      <c r="K82" s="128">
        <v>1953</v>
      </c>
    </row>
    <row r="83" spans="1:11" x14ac:dyDescent="0.3">
      <c r="A83" s="579"/>
      <c r="B83" s="581"/>
      <c r="C83" s="15" t="s">
        <v>80</v>
      </c>
      <c r="D83" s="59">
        <v>148333.01999999999</v>
      </c>
      <c r="E83" s="59">
        <v>1565.91</v>
      </c>
      <c r="F83" s="59">
        <v>209587.09000000003</v>
      </c>
      <c r="G83" s="60">
        <v>193500</v>
      </c>
      <c r="H83" s="60">
        <v>209000</v>
      </c>
      <c r="I83" s="129">
        <v>1.0801033591731266</v>
      </c>
      <c r="J83" s="127">
        <v>219096</v>
      </c>
      <c r="K83" s="128">
        <v>219096</v>
      </c>
    </row>
    <row r="84" spans="1:11" x14ac:dyDescent="0.3">
      <c r="A84" s="579"/>
      <c r="B84" s="581"/>
      <c r="C84" s="15" t="s">
        <v>81</v>
      </c>
      <c r="D84" s="59">
        <v>5586.53</v>
      </c>
      <c r="E84" s="59"/>
      <c r="F84" s="59">
        <v>4740.55</v>
      </c>
      <c r="G84" s="60">
        <v>4758</v>
      </c>
      <c r="H84" s="60">
        <v>4758</v>
      </c>
      <c r="I84" s="129">
        <v>1</v>
      </c>
      <c r="J84" s="127">
        <v>4925</v>
      </c>
      <c r="K84" s="128">
        <v>5097</v>
      </c>
    </row>
    <row r="85" spans="1:11" x14ac:dyDescent="0.3">
      <c r="A85" s="579"/>
      <c r="B85" s="581"/>
      <c r="C85" s="15" t="s">
        <v>82</v>
      </c>
      <c r="D85" s="59">
        <v>8502.77</v>
      </c>
      <c r="E85" s="59"/>
      <c r="F85" s="59">
        <v>11562.9</v>
      </c>
      <c r="G85" s="60">
        <v>11562</v>
      </c>
      <c r="H85" s="60"/>
      <c r="I85" s="129">
        <v>0</v>
      </c>
      <c r="J85" s="127">
        <v>0</v>
      </c>
      <c r="K85" s="128">
        <v>0</v>
      </c>
    </row>
    <row r="86" spans="1:11" x14ac:dyDescent="0.3">
      <c r="A86" s="579"/>
      <c r="B86" s="581"/>
      <c r="C86" s="15" t="s">
        <v>82</v>
      </c>
      <c r="D86" s="59">
        <v>11300</v>
      </c>
      <c r="E86" s="59"/>
      <c r="F86" s="59">
        <v>9869.9</v>
      </c>
      <c r="G86" s="60">
        <v>0</v>
      </c>
      <c r="H86" s="60">
        <v>0</v>
      </c>
      <c r="I86" s="129">
        <v>0</v>
      </c>
      <c r="J86" s="127">
        <v>0</v>
      </c>
      <c r="K86" s="128">
        <v>0</v>
      </c>
    </row>
    <row r="87" spans="1:11" x14ac:dyDescent="0.3">
      <c r="A87" s="579"/>
      <c r="B87" s="581"/>
      <c r="C87" s="15" t="s">
        <v>83</v>
      </c>
      <c r="D87" s="59">
        <v>49298.94</v>
      </c>
      <c r="E87" s="59"/>
      <c r="F87" s="59">
        <v>53684.43</v>
      </c>
      <c r="G87" s="60">
        <v>47000</v>
      </c>
      <c r="H87" s="60">
        <v>54000</v>
      </c>
      <c r="I87" s="129">
        <v>1.1489361702127661</v>
      </c>
      <c r="J87" s="127">
        <v>55890</v>
      </c>
      <c r="K87" s="128">
        <v>57846</v>
      </c>
    </row>
    <row r="88" spans="1:11" x14ac:dyDescent="0.3">
      <c r="A88" s="579"/>
      <c r="B88" s="581"/>
      <c r="C88" s="15" t="s">
        <v>84</v>
      </c>
      <c r="D88" s="59">
        <v>57013.03</v>
      </c>
      <c r="E88" s="59"/>
      <c r="F88" s="59">
        <v>196600</v>
      </c>
      <c r="G88" s="60">
        <v>173500</v>
      </c>
      <c r="H88" s="60">
        <v>196000</v>
      </c>
      <c r="I88" s="129">
        <v>1.1296829971181557</v>
      </c>
      <c r="J88" s="127">
        <v>196000</v>
      </c>
      <c r="K88" s="128">
        <v>196000</v>
      </c>
    </row>
    <row r="89" spans="1:11" x14ac:dyDescent="0.3">
      <c r="A89" s="579"/>
      <c r="B89" s="581"/>
      <c r="C89" s="15" t="s">
        <v>85</v>
      </c>
      <c r="D89" s="59"/>
      <c r="E89" s="59"/>
      <c r="F89" s="59">
        <v>381778.7</v>
      </c>
      <c r="G89" s="60">
        <v>396561</v>
      </c>
      <c r="H89" s="60">
        <v>421000</v>
      </c>
      <c r="I89" s="129">
        <v>1.0616273410648047</v>
      </c>
      <c r="J89" s="127">
        <v>421000</v>
      </c>
      <c r="K89" s="128">
        <v>421000</v>
      </c>
    </row>
    <row r="90" spans="1:11" x14ac:dyDescent="0.3">
      <c r="A90" s="579"/>
      <c r="B90" s="581"/>
      <c r="C90" s="21" t="s">
        <v>86</v>
      </c>
      <c r="D90" s="59"/>
      <c r="E90" s="59"/>
      <c r="F90" s="59">
        <v>287047.53000000003</v>
      </c>
      <c r="G90" s="60">
        <v>81007</v>
      </c>
      <c r="H90" s="60">
        <v>287047</v>
      </c>
      <c r="I90" s="129">
        <v>3.543483896453393</v>
      </c>
      <c r="J90" s="127">
        <v>297094</v>
      </c>
      <c r="K90" s="128">
        <v>297094</v>
      </c>
    </row>
    <row r="91" spans="1:11" x14ac:dyDescent="0.3">
      <c r="A91" s="579"/>
      <c r="B91" s="581"/>
      <c r="C91" s="15" t="s">
        <v>88</v>
      </c>
      <c r="D91" s="59">
        <v>119083</v>
      </c>
      <c r="E91" s="59"/>
      <c r="F91" s="59">
        <v>187639.49</v>
      </c>
      <c r="G91" s="60">
        <v>114000</v>
      </c>
      <c r="H91" s="60">
        <v>190000</v>
      </c>
      <c r="I91" s="129">
        <v>1.6666666666666667</v>
      </c>
      <c r="J91" s="127">
        <v>190000</v>
      </c>
      <c r="K91" s="128">
        <v>190000</v>
      </c>
    </row>
    <row r="92" spans="1:11" x14ac:dyDescent="0.3">
      <c r="A92" s="579"/>
      <c r="B92" s="581"/>
      <c r="C92" s="15" t="s">
        <v>91</v>
      </c>
      <c r="D92" s="130"/>
      <c r="E92" s="130"/>
      <c r="F92" s="130"/>
      <c r="G92" s="131">
        <v>37260</v>
      </c>
      <c r="H92" s="131">
        <v>37260</v>
      </c>
      <c r="I92" s="129">
        <v>1</v>
      </c>
      <c r="J92" s="127"/>
      <c r="K92" s="128"/>
    </row>
    <row r="93" spans="1:11" x14ac:dyDescent="0.3">
      <c r="A93" s="579"/>
      <c r="B93" s="581"/>
      <c r="C93" s="15" t="s">
        <v>92</v>
      </c>
      <c r="D93" s="59"/>
      <c r="E93" s="59"/>
      <c r="F93" s="59"/>
      <c r="G93" s="60">
        <v>50595</v>
      </c>
      <c r="H93" s="60"/>
      <c r="I93" s="129">
        <v>0</v>
      </c>
      <c r="J93" s="127">
        <v>0</v>
      </c>
      <c r="K93" s="128">
        <v>0</v>
      </c>
    </row>
    <row r="94" spans="1:11" x14ac:dyDescent="0.3">
      <c r="A94" s="579"/>
      <c r="B94" s="581"/>
      <c r="C94" s="15" t="s">
        <v>373</v>
      </c>
      <c r="D94" s="59"/>
      <c r="E94" s="59"/>
      <c r="F94" s="59"/>
      <c r="G94" s="60">
        <v>0</v>
      </c>
      <c r="H94" s="60">
        <v>220860</v>
      </c>
      <c r="I94" s="129">
        <v>0</v>
      </c>
      <c r="J94" s="127"/>
      <c r="K94" s="128"/>
    </row>
    <row r="95" spans="1:11" x14ac:dyDescent="0.3">
      <c r="A95" s="579"/>
      <c r="B95" s="581"/>
      <c r="C95" s="40" t="s">
        <v>94</v>
      </c>
      <c r="D95" s="59">
        <v>113803.47</v>
      </c>
      <c r="E95" s="59"/>
      <c r="F95" s="59">
        <v>275636.90000000002</v>
      </c>
      <c r="G95" s="60">
        <v>258500</v>
      </c>
      <c r="H95" s="60">
        <v>220510</v>
      </c>
      <c r="I95" s="129">
        <v>0.85303675048355898</v>
      </c>
      <c r="J95" s="132">
        <v>220510</v>
      </c>
      <c r="K95" s="128">
        <v>220510</v>
      </c>
    </row>
    <row r="96" spans="1:11" x14ac:dyDescent="0.3">
      <c r="A96" s="579"/>
      <c r="B96" s="581"/>
      <c r="C96" s="178" t="s">
        <v>374</v>
      </c>
      <c r="D96" s="59"/>
      <c r="E96" s="59"/>
      <c r="F96" s="59"/>
      <c r="G96" s="60"/>
      <c r="H96" s="60">
        <v>78038</v>
      </c>
      <c r="I96" s="231">
        <v>0</v>
      </c>
      <c r="J96" s="247"/>
      <c r="K96" s="244"/>
    </row>
    <row r="97" spans="1:11" x14ac:dyDescent="0.3">
      <c r="A97" s="579"/>
      <c r="B97" s="581"/>
      <c r="C97" s="178" t="s">
        <v>375</v>
      </c>
      <c r="D97" s="59"/>
      <c r="E97" s="59"/>
      <c r="F97" s="59"/>
      <c r="G97" s="60"/>
      <c r="H97" s="60">
        <v>25503</v>
      </c>
      <c r="I97" s="231">
        <v>0</v>
      </c>
      <c r="J97" s="247"/>
      <c r="K97" s="244"/>
    </row>
    <row r="98" spans="1:11" ht="15" thickBot="1" x14ac:dyDescent="0.35">
      <c r="A98" s="579"/>
      <c r="B98" s="581"/>
      <c r="C98" s="16" t="s">
        <v>95</v>
      </c>
      <c r="D98" s="59">
        <v>639837</v>
      </c>
      <c r="E98" s="59"/>
      <c r="F98" s="59">
        <v>511416.21</v>
      </c>
      <c r="G98" s="60">
        <v>318286</v>
      </c>
      <c r="H98" s="60"/>
      <c r="I98" s="66">
        <v>0</v>
      </c>
      <c r="J98" s="67">
        <v>318286</v>
      </c>
      <c r="K98" s="68">
        <v>318286</v>
      </c>
    </row>
    <row r="99" spans="1:11" ht="15" thickBot="1" x14ac:dyDescent="0.35">
      <c r="A99" s="8">
        <v>330</v>
      </c>
      <c r="B99" s="576" t="s">
        <v>96</v>
      </c>
      <c r="C99" s="577"/>
      <c r="D99" s="70"/>
      <c r="E99" s="70"/>
      <c r="F99" s="99"/>
      <c r="G99" s="70"/>
      <c r="H99" s="70">
        <v>0</v>
      </c>
      <c r="I99" s="48">
        <v>0</v>
      </c>
      <c r="J99" s="48"/>
      <c r="K99" s="110"/>
    </row>
    <row r="100" spans="1:11" ht="15" thickBot="1" x14ac:dyDescent="0.35">
      <c r="A100" s="578"/>
      <c r="B100" s="23">
        <v>331</v>
      </c>
      <c r="C100" s="24" t="s">
        <v>97</v>
      </c>
      <c r="D100" s="83"/>
      <c r="E100" s="83"/>
      <c r="F100" s="94"/>
      <c r="G100" s="83"/>
      <c r="H100" s="83"/>
      <c r="I100" s="48">
        <v>0</v>
      </c>
      <c r="J100" s="48"/>
      <c r="K100" s="110"/>
    </row>
    <row r="101" spans="1:11" ht="15" thickBot="1" x14ac:dyDescent="0.35">
      <c r="A101" s="579"/>
      <c r="B101" s="39"/>
      <c r="C101" s="41" t="s">
        <v>89</v>
      </c>
      <c r="D101" s="102"/>
      <c r="E101" s="102"/>
      <c r="F101" s="101"/>
      <c r="G101" s="102"/>
      <c r="H101" s="102"/>
      <c r="I101" s="133">
        <v>0</v>
      </c>
      <c r="J101" s="133"/>
      <c r="K101" s="134"/>
    </row>
    <row r="102" spans="1:11" ht="16.8" thickTop="1" thickBot="1" x14ac:dyDescent="0.35">
      <c r="A102" s="571" t="s">
        <v>98</v>
      </c>
      <c r="B102" s="572"/>
      <c r="C102" s="573"/>
      <c r="D102" s="135">
        <v>15098744.329999998</v>
      </c>
      <c r="E102" s="135">
        <v>17534990.719999999</v>
      </c>
      <c r="F102" s="135">
        <v>17441665.920000002</v>
      </c>
      <c r="G102" s="136">
        <v>17405713</v>
      </c>
      <c r="H102" s="136">
        <v>19556265</v>
      </c>
      <c r="I102" s="137">
        <v>1.1235543755087769</v>
      </c>
      <c r="J102" s="138">
        <v>19732187</v>
      </c>
      <c r="K102" s="139">
        <v>19750121</v>
      </c>
    </row>
    <row r="103" spans="1:11" ht="15" thickTop="1" x14ac:dyDescent="0.3"/>
  </sheetData>
  <mergeCells count="41">
    <mergeCell ref="A6:A10"/>
    <mergeCell ref="B6:B10"/>
    <mergeCell ref="A2:A3"/>
    <mergeCell ref="B2:B3"/>
    <mergeCell ref="C2:C3"/>
    <mergeCell ref="B4:C4"/>
    <mergeCell ref="B5:C5"/>
    <mergeCell ref="B11:C11"/>
    <mergeCell ref="A12:A15"/>
    <mergeCell ref="B13:B15"/>
    <mergeCell ref="B16:C16"/>
    <mergeCell ref="A17:A24"/>
    <mergeCell ref="B18:B24"/>
    <mergeCell ref="A62:A67"/>
    <mergeCell ref="B63:B67"/>
    <mergeCell ref="B25:C25"/>
    <mergeCell ref="B26:C26"/>
    <mergeCell ref="A27:A38"/>
    <mergeCell ref="B28:B30"/>
    <mergeCell ref="B32:B38"/>
    <mergeCell ref="B39:C39"/>
    <mergeCell ref="A40:A58"/>
    <mergeCell ref="B41:B42"/>
    <mergeCell ref="B45:B56"/>
    <mergeCell ref="B59:C59"/>
    <mergeCell ref="B61:C61"/>
    <mergeCell ref="A102:C102"/>
    <mergeCell ref="B68:C68"/>
    <mergeCell ref="B69:C69"/>
    <mergeCell ref="A70:A98"/>
    <mergeCell ref="B73:B98"/>
    <mergeCell ref="B99:C99"/>
    <mergeCell ref="A100:A101"/>
    <mergeCell ref="K2:K3"/>
    <mergeCell ref="D2:D3"/>
    <mergeCell ref="E2:E3"/>
    <mergeCell ref="F2:F3"/>
    <mergeCell ref="G2:G3"/>
    <mergeCell ref="H2:H3"/>
    <mergeCell ref="I2:I3"/>
    <mergeCell ref="J2:J3"/>
  </mergeCells>
  <pageMargins left="0.11811023622047245" right="0.11811023622047245" top="0.19685039370078741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3"/>
  <sheetViews>
    <sheetView workbookViewId="0"/>
  </sheetViews>
  <sheetFormatPr defaultRowHeight="14.4" x14ac:dyDescent="0.3"/>
  <cols>
    <col min="1" max="1" width="7.44140625" customWidth="1"/>
    <col min="2" max="2" width="6.88671875" customWidth="1"/>
    <col min="3" max="3" width="27.109375" customWidth="1"/>
    <col min="4" max="4" width="15.5546875" customWidth="1"/>
    <col min="5" max="5" width="15.33203125" customWidth="1"/>
    <col min="6" max="6" width="16.21875" customWidth="1"/>
    <col min="7" max="7" width="12.44140625" customWidth="1"/>
    <col min="8" max="8" width="12.21875" customWidth="1"/>
    <col min="9" max="9" width="5.88671875" customWidth="1"/>
    <col min="10" max="10" width="13.109375" customWidth="1"/>
    <col min="11" max="11" width="12.109375" customWidth="1"/>
  </cols>
  <sheetData>
    <row r="1" spans="1:11" ht="15" thickBot="1" x14ac:dyDescent="0.35">
      <c r="A1" s="1" t="s">
        <v>405</v>
      </c>
    </row>
    <row r="2" spans="1:11" ht="15" thickTop="1" x14ac:dyDescent="0.3">
      <c r="A2" s="654" t="s">
        <v>107</v>
      </c>
      <c r="B2" s="656" t="s">
        <v>2</v>
      </c>
      <c r="C2" s="658" t="s">
        <v>108</v>
      </c>
      <c r="D2" s="563" t="s">
        <v>99</v>
      </c>
      <c r="E2" s="563" t="s">
        <v>100</v>
      </c>
      <c r="F2" s="563" t="s">
        <v>101</v>
      </c>
      <c r="G2" s="563" t="s">
        <v>272</v>
      </c>
      <c r="H2" s="565" t="s">
        <v>103</v>
      </c>
      <c r="I2" s="567" t="s">
        <v>104</v>
      </c>
      <c r="J2" s="569" t="s">
        <v>105</v>
      </c>
      <c r="K2" s="561" t="s">
        <v>106</v>
      </c>
    </row>
    <row r="3" spans="1:11" ht="26.4" customHeight="1" thickBot="1" x14ac:dyDescent="0.35">
      <c r="A3" s="655"/>
      <c r="B3" s="657"/>
      <c r="C3" s="659"/>
      <c r="D3" s="564"/>
      <c r="E3" s="564"/>
      <c r="F3" s="564"/>
      <c r="G3" s="564"/>
      <c r="H3" s="566"/>
      <c r="I3" s="568"/>
      <c r="J3" s="570"/>
      <c r="K3" s="562"/>
    </row>
    <row r="4" spans="1:11" ht="26.4" customHeight="1" thickTop="1" thickBot="1" x14ac:dyDescent="0.35">
      <c r="A4" s="140" t="s">
        <v>109</v>
      </c>
      <c r="B4" s="660" t="s">
        <v>110</v>
      </c>
      <c r="C4" s="661"/>
      <c r="D4" s="343">
        <v>1584166.7</v>
      </c>
      <c r="E4" s="225">
        <v>1904608.0999999999</v>
      </c>
      <c r="F4" s="225">
        <v>1950168.76</v>
      </c>
      <c r="G4" s="226">
        <v>2009227</v>
      </c>
      <c r="H4" s="226">
        <v>2092482</v>
      </c>
      <c r="I4" s="227">
        <v>1.0414363334755108</v>
      </c>
      <c r="J4" s="228">
        <v>2201939</v>
      </c>
      <c r="K4" s="229">
        <v>2201939</v>
      </c>
    </row>
    <row r="5" spans="1:11" x14ac:dyDescent="0.3">
      <c r="A5" s="601"/>
      <c r="B5" s="141">
        <v>610</v>
      </c>
      <c r="C5" s="14" t="s">
        <v>111</v>
      </c>
      <c r="D5" s="54">
        <v>862285.5</v>
      </c>
      <c r="E5" s="54">
        <v>998488.39</v>
      </c>
      <c r="F5" s="54">
        <v>1026019.73</v>
      </c>
      <c r="G5" s="55">
        <v>1030000</v>
      </c>
      <c r="H5" s="55">
        <v>1050391</v>
      </c>
      <c r="I5" s="126">
        <v>1.0197970873786408</v>
      </c>
      <c r="J5" s="127">
        <v>1132105</v>
      </c>
      <c r="K5" s="128">
        <v>1132105</v>
      </c>
    </row>
    <row r="6" spans="1:11" x14ac:dyDescent="0.3">
      <c r="A6" s="602"/>
      <c r="B6" s="142">
        <v>620</v>
      </c>
      <c r="C6" s="15" t="s">
        <v>112</v>
      </c>
      <c r="D6" s="59">
        <v>320080.63</v>
      </c>
      <c r="E6" s="59">
        <v>395954.32</v>
      </c>
      <c r="F6" s="59">
        <v>411548.43</v>
      </c>
      <c r="G6" s="60">
        <v>413145</v>
      </c>
      <c r="H6" s="60">
        <v>415761</v>
      </c>
      <c r="I6" s="126">
        <v>1.0063319173655738</v>
      </c>
      <c r="J6" s="132">
        <v>444504</v>
      </c>
      <c r="K6" s="230">
        <v>444504</v>
      </c>
    </row>
    <row r="7" spans="1:11" x14ac:dyDescent="0.3">
      <c r="A7" s="602"/>
      <c r="B7" s="142">
        <v>630</v>
      </c>
      <c r="C7" s="15" t="s">
        <v>113</v>
      </c>
      <c r="D7" s="59">
        <v>391516.3</v>
      </c>
      <c r="E7" s="59">
        <v>474506.11</v>
      </c>
      <c r="F7" s="59">
        <v>445034.06</v>
      </c>
      <c r="G7" s="60">
        <v>513820</v>
      </c>
      <c r="H7" s="60">
        <v>567830</v>
      </c>
      <c r="I7" s="126">
        <v>1.1051146315830447</v>
      </c>
      <c r="J7" s="132">
        <v>566830</v>
      </c>
      <c r="K7" s="230">
        <v>566830</v>
      </c>
    </row>
    <row r="8" spans="1:11" x14ac:dyDescent="0.3">
      <c r="A8" s="602"/>
      <c r="B8" s="142">
        <v>640</v>
      </c>
      <c r="C8" s="15" t="s">
        <v>114</v>
      </c>
      <c r="D8" s="59">
        <v>10284.27</v>
      </c>
      <c r="E8" s="59">
        <v>35659.279999999999</v>
      </c>
      <c r="F8" s="59">
        <v>67566.539999999994</v>
      </c>
      <c r="G8" s="60">
        <v>52262</v>
      </c>
      <c r="H8" s="60">
        <v>58500</v>
      </c>
      <c r="I8" s="129">
        <v>1.1193601469518961</v>
      </c>
      <c r="J8" s="132">
        <v>58500</v>
      </c>
      <c r="K8" s="230">
        <v>58500</v>
      </c>
    </row>
    <row r="9" spans="1:11" ht="15" thickBot="1" x14ac:dyDescent="0.35">
      <c r="A9" s="603"/>
      <c r="B9" s="142">
        <v>650</v>
      </c>
      <c r="C9" s="15"/>
      <c r="D9" s="104"/>
      <c r="E9" s="104"/>
      <c r="F9" s="105"/>
      <c r="G9" s="105"/>
      <c r="H9" s="105"/>
      <c r="I9" s="231">
        <v>0</v>
      </c>
      <c r="J9" s="231"/>
      <c r="K9" s="232"/>
    </row>
    <row r="10" spans="1:11" ht="15" thickBot="1" x14ac:dyDescent="0.35">
      <c r="A10" s="143" t="s">
        <v>115</v>
      </c>
      <c r="B10" s="588" t="s">
        <v>116</v>
      </c>
      <c r="C10" s="577"/>
      <c r="D10" s="344">
        <v>44373.73</v>
      </c>
      <c r="E10" s="99">
        <v>15238.679999999998</v>
      </c>
      <c r="F10" s="99">
        <v>30783.42</v>
      </c>
      <c r="G10" s="70">
        <v>35400</v>
      </c>
      <c r="H10" s="70">
        <v>29000</v>
      </c>
      <c r="I10" s="233">
        <v>0.8192090395480226</v>
      </c>
      <c r="J10" s="70">
        <v>29000</v>
      </c>
      <c r="K10" s="234">
        <v>29000</v>
      </c>
    </row>
    <row r="11" spans="1:11" x14ac:dyDescent="0.3">
      <c r="A11" s="640"/>
      <c r="B11" s="144">
        <v>630</v>
      </c>
      <c r="C11" s="5" t="s">
        <v>117</v>
      </c>
      <c r="D11" s="235">
        <v>2324</v>
      </c>
      <c r="E11" s="235">
        <v>2000</v>
      </c>
      <c r="F11" s="235">
        <v>13336</v>
      </c>
      <c r="G11" s="236">
        <v>15000</v>
      </c>
      <c r="H11" s="236">
        <v>15000</v>
      </c>
      <c r="I11" s="126">
        <v>1</v>
      </c>
      <c r="J11" s="236">
        <v>15000</v>
      </c>
      <c r="K11" s="128">
        <v>15000</v>
      </c>
    </row>
    <row r="12" spans="1:11" x14ac:dyDescent="0.3">
      <c r="A12" s="641"/>
      <c r="B12" s="145">
        <v>630</v>
      </c>
      <c r="C12" s="6" t="s">
        <v>118</v>
      </c>
      <c r="D12" s="116">
        <v>41939.550000000003</v>
      </c>
      <c r="E12" s="116">
        <v>12545.21</v>
      </c>
      <c r="F12" s="116">
        <v>15043.17</v>
      </c>
      <c r="G12" s="117">
        <v>20000</v>
      </c>
      <c r="H12" s="117">
        <v>14000</v>
      </c>
      <c r="I12" s="129">
        <v>0.7</v>
      </c>
      <c r="J12" s="117">
        <v>14000</v>
      </c>
      <c r="K12" s="230">
        <v>14000</v>
      </c>
    </row>
    <row r="13" spans="1:11" ht="15" thickBot="1" x14ac:dyDescent="0.35">
      <c r="A13" s="642"/>
      <c r="B13" s="146">
        <v>630</v>
      </c>
      <c r="C13" s="147" t="s">
        <v>119</v>
      </c>
      <c r="D13" s="237">
        <v>110.18</v>
      </c>
      <c r="E13" s="237">
        <v>693.47</v>
      </c>
      <c r="F13" s="237">
        <v>2404.25</v>
      </c>
      <c r="G13" s="238">
        <v>400</v>
      </c>
      <c r="H13" s="239"/>
      <c r="I13" s="231">
        <v>0</v>
      </c>
      <c r="J13" s="231"/>
      <c r="K13" s="240"/>
    </row>
    <row r="14" spans="1:11" ht="15" thickBot="1" x14ac:dyDescent="0.35">
      <c r="A14" s="143" t="s">
        <v>120</v>
      </c>
      <c r="B14" s="588" t="s">
        <v>121</v>
      </c>
      <c r="C14" s="577"/>
      <c r="D14" s="344">
        <v>40921.870000000003</v>
      </c>
      <c r="E14" s="99">
        <v>44876.520000000004</v>
      </c>
      <c r="F14" s="99">
        <v>48342.36</v>
      </c>
      <c r="G14" s="70">
        <v>50787</v>
      </c>
      <c r="H14" s="70">
        <v>50787</v>
      </c>
      <c r="I14" s="233">
        <v>1</v>
      </c>
      <c r="J14" s="70">
        <v>50787</v>
      </c>
      <c r="K14" s="234">
        <v>50787</v>
      </c>
    </row>
    <row r="15" spans="1:11" x14ac:dyDescent="0.3">
      <c r="A15" s="640"/>
      <c r="B15" s="141">
        <v>610</v>
      </c>
      <c r="C15" s="148" t="s">
        <v>111</v>
      </c>
      <c r="D15" s="54">
        <v>28778.42</v>
      </c>
      <c r="E15" s="54">
        <v>31301.95</v>
      </c>
      <c r="F15" s="54">
        <v>33648.32</v>
      </c>
      <c r="G15" s="55">
        <v>34448</v>
      </c>
      <c r="H15" s="55">
        <v>34448</v>
      </c>
      <c r="I15" s="126">
        <v>1</v>
      </c>
      <c r="J15" s="127">
        <v>34448</v>
      </c>
      <c r="K15" s="128">
        <v>34448</v>
      </c>
    </row>
    <row r="16" spans="1:11" x14ac:dyDescent="0.3">
      <c r="A16" s="641"/>
      <c r="B16" s="142">
        <v>620</v>
      </c>
      <c r="C16" s="149" t="s">
        <v>112</v>
      </c>
      <c r="D16" s="59">
        <v>9873.52</v>
      </c>
      <c r="E16" s="59">
        <v>10830.46</v>
      </c>
      <c r="F16" s="59">
        <v>11755.64</v>
      </c>
      <c r="G16" s="60">
        <v>12039</v>
      </c>
      <c r="H16" s="60">
        <v>12039</v>
      </c>
      <c r="I16" s="129">
        <v>1</v>
      </c>
      <c r="J16" s="132">
        <v>12039</v>
      </c>
      <c r="K16" s="230">
        <v>12039</v>
      </c>
    </row>
    <row r="17" spans="1:11" x14ac:dyDescent="0.3">
      <c r="A17" s="641"/>
      <c r="B17" s="142">
        <v>630</v>
      </c>
      <c r="C17" s="149" t="s">
        <v>113</v>
      </c>
      <c r="D17" s="59">
        <v>2135.5300000000002</v>
      </c>
      <c r="E17" s="59">
        <v>1422.51</v>
      </c>
      <c r="F17" s="59">
        <v>1575.3</v>
      </c>
      <c r="G17" s="60">
        <v>2700</v>
      </c>
      <c r="H17" s="60">
        <v>2700</v>
      </c>
      <c r="I17" s="129">
        <v>1</v>
      </c>
      <c r="J17" s="132">
        <v>2700</v>
      </c>
      <c r="K17" s="230">
        <v>2700</v>
      </c>
    </row>
    <row r="18" spans="1:11" ht="15" thickBot="1" x14ac:dyDescent="0.35">
      <c r="A18" s="642"/>
      <c r="B18" s="150">
        <v>640</v>
      </c>
      <c r="C18" s="151" t="s">
        <v>114</v>
      </c>
      <c r="D18" s="101">
        <v>134.4</v>
      </c>
      <c r="E18" s="101">
        <v>1321.6</v>
      </c>
      <c r="F18" s="101">
        <v>1363.1</v>
      </c>
      <c r="G18" s="102">
        <v>1600</v>
      </c>
      <c r="H18" s="102">
        <v>1600</v>
      </c>
      <c r="I18" s="231">
        <v>1</v>
      </c>
      <c r="J18" s="231">
        <v>1600</v>
      </c>
      <c r="K18" s="232">
        <v>1600</v>
      </c>
    </row>
    <row r="19" spans="1:11" ht="15" thickBot="1" x14ac:dyDescent="0.35">
      <c r="A19" s="143" t="s">
        <v>122</v>
      </c>
      <c r="B19" s="588" t="s">
        <v>123</v>
      </c>
      <c r="C19" s="577"/>
      <c r="D19" s="344">
        <v>42784.5</v>
      </c>
      <c r="E19" s="99">
        <v>50441.53</v>
      </c>
      <c r="F19" s="99">
        <v>64171.839999999997</v>
      </c>
      <c r="G19" s="70">
        <v>22897</v>
      </c>
      <c r="H19" s="70">
        <v>22897</v>
      </c>
      <c r="I19" s="233">
        <v>1</v>
      </c>
      <c r="J19" s="241">
        <v>22897</v>
      </c>
      <c r="K19" s="49">
        <v>22897</v>
      </c>
    </row>
    <row r="20" spans="1:11" x14ac:dyDescent="0.3">
      <c r="A20" s="643"/>
      <c r="B20" s="152">
        <v>610</v>
      </c>
      <c r="C20" s="148" t="s">
        <v>111</v>
      </c>
      <c r="D20" s="54">
        <v>13583.52</v>
      </c>
      <c r="E20" s="54">
        <v>15562.2</v>
      </c>
      <c r="F20" s="54">
        <v>16654.28</v>
      </c>
      <c r="G20" s="55">
        <v>15966</v>
      </c>
      <c r="H20" s="55">
        <v>15966</v>
      </c>
      <c r="I20" s="126">
        <v>1</v>
      </c>
      <c r="J20" s="127">
        <v>15966</v>
      </c>
      <c r="K20" s="128">
        <v>15966</v>
      </c>
    </row>
    <row r="21" spans="1:11" x14ac:dyDescent="0.3">
      <c r="A21" s="644"/>
      <c r="B21" s="153">
        <v>620</v>
      </c>
      <c r="C21" s="149" t="s">
        <v>112</v>
      </c>
      <c r="D21" s="59">
        <v>5007.76</v>
      </c>
      <c r="E21" s="59">
        <v>5758.47</v>
      </c>
      <c r="F21" s="59">
        <v>6238.35</v>
      </c>
      <c r="G21" s="60">
        <v>5581</v>
      </c>
      <c r="H21" s="60">
        <v>5581</v>
      </c>
      <c r="I21" s="129">
        <v>1</v>
      </c>
      <c r="J21" s="132">
        <v>5581</v>
      </c>
      <c r="K21" s="230">
        <v>5581</v>
      </c>
    </row>
    <row r="22" spans="1:11" x14ac:dyDescent="0.3">
      <c r="A22" s="644"/>
      <c r="B22" s="153">
        <v>630</v>
      </c>
      <c r="C22" s="149" t="s">
        <v>113</v>
      </c>
      <c r="D22" s="59">
        <v>1074.47</v>
      </c>
      <c r="E22" s="59">
        <v>482.69</v>
      </c>
      <c r="F22" s="59">
        <v>586.38</v>
      </c>
      <c r="G22" s="60">
        <v>550</v>
      </c>
      <c r="H22" s="60">
        <v>550</v>
      </c>
      <c r="I22" s="129">
        <v>1</v>
      </c>
      <c r="J22" s="132">
        <v>550</v>
      </c>
      <c r="K22" s="230">
        <v>550</v>
      </c>
    </row>
    <row r="23" spans="1:11" x14ac:dyDescent="0.3">
      <c r="A23" s="644"/>
      <c r="B23" s="153">
        <v>640</v>
      </c>
      <c r="C23" s="15" t="s">
        <v>114</v>
      </c>
      <c r="D23" s="59">
        <v>88.2</v>
      </c>
      <c r="E23" s="59">
        <v>678.4</v>
      </c>
      <c r="F23" s="59">
        <v>652.70000000000005</v>
      </c>
      <c r="G23" s="60">
        <v>800</v>
      </c>
      <c r="H23" s="60">
        <v>800</v>
      </c>
      <c r="I23" s="129">
        <v>1</v>
      </c>
      <c r="J23" s="132">
        <v>800</v>
      </c>
      <c r="K23" s="230">
        <v>800</v>
      </c>
    </row>
    <row r="24" spans="1:11" ht="15" thickBot="1" x14ac:dyDescent="0.35">
      <c r="A24" s="645"/>
      <c r="B24" s="154">
        <v>600</v>
      </c>
      <c r="C24" s="151" t="s">
        <v>124</v>
      </c>
      <c r="D24" s="101">
        <v>23030.55</v>
      </c>
      <c r="E24" s="101">
        <v>27959.77</v>
      </c>
      <c r="F24" s="101">
        <v>40040.129999999997</v>
      </c>
      <c r="G24" s="102">
        <v>0</v>
      </c>
      <c r="H24" s="102"/>
      <c r="I24" s="231">
        <v>0</v>
      </c>
      <c r="J24" s="231"/>
      <c r="K24" s="232"/>
    </row>
    <row r="25" spans="1:11" ht="15" thickBot="1" x14ac:dyDescent="0.35">
      <c r="A25" s="143" t="s">
        <v>125</v>
      </c>
      <c r="B25" s="588" t="s">
        <v>126</v>
      </c>
      <c r="C25" s="577"/>
      <c r="D25" s="344">
        <v>55710.71</v>
      </c>
      <c r="E25" s="99">
        <v>177510.04</v>
      </c>
      <c r="F25" s="99">
        <v>209683.22</v>
      </c>
      <c r="G25" s="70">
        <v>200781</v>
      </c>
      <c r="H25" s="70">
        <v>200000</v>
      </c>
      <c r="I25" s="81">
        <v>0.99611018970918563</v>
      </c>
      <c r="J25" s="241">
        <v>200000</v>
      </c>
      <c r="K25" s="49">
        <v>200000</v>
      </c>
    </row>
    <row r="26" spans="1:11" ht="15" thickBot="1" x14ac:dyDescent="0.35">
      <c r="A26" s="155"/>
      <c r="B26" s="156">
        <v>630</v>
      </c>
      <c r="C26" s="157" t="s">
        <v>127</v>
      </c>
      <c r="D26" s="101">
        <v>55710.71</v>
      </c>
      <c r="E26" s="101">
        <v>177510.04</v>
      </c>
      <c r="F26" s="101">
        <v>209683.22</v>
      </c>
      <c r="G26" s="102">
        <v>200781</v>
      </c>
      <c r="H26" s="102">
        <v>200000</v>
      </c>
      <c r="I26" s="242">
        <v>0.99611018970918563</v>
      </c>
      <c r="J26" s="243">
        <v>200000</v>
      </c>
      <c r="K26" s="244">
        <v>200000</v>
      </c>
    </row>
    <row r="27" spans="1:11" ht="15" thickBot="1" x14ac:dyDescent="0.35">
      <c r="A27" s="143" t="s">
        <v>128</v>
      </c>
      <c r="B27" s="588" t="s">
        <v>129</v>
      </c>
      <c r="C27" s="577"/>
      <c r="D27" s="344">
        <v>1947.39</v>
      </c>
      <c r="E27" s="99">
        <v>20.399999999999999</v>
      </c>
      <c r="F27" s="99">
        <v>1116.75</v>
      </c>
      <c r="G27" s="70">
        <v>500</v>
      </c>
      <c r="H27" s="70">
        <v>500</v>
      </c>
      <c r="I27" s="81">
        <v>1</v>
      </c>
      <c r="J27" s="241">
        <v>500</v>
      </c>
      <c r="K27" s="49">
        <v>500</v>
      </c>
    </row>
    <row r="28" spans="1:11" ht="15" thickBot="1" x14ac:dyDescent="0.35">
      <c r="A28" s="158"/>
      <c r="B28" s="159"/>
      <c r="C28" s="157" t="s">
        <v>130</v>
      </c>
      <c r="D28" s="101">
        <v>1947.39</v>
      </c>
      <c r="E28" s="101">
        <v>20.399999999999999</v>
      </c>
      <c r="F28" s="101">
        <v>1116.75</v>
      </c>
      <c r="G28" s="102">
        <v>500</v>
      </c>
      <c r="H28" s="102">
        <v>500</v>
      </c>
      <c r="I28" s="233">
        <v>1</v>
      </c>
      <c r="J28" s="245">
        <v>500</v>
      </c>
      <c r="K28" s="246">
        <v>500</v>
      </c>
    </row>
    <row r="29" spans="1:11" ht="15" thickBot="1" x14ac:dyDescent="0.35">
      <c r="A29" s="143" t="s">
        <v>131</v>
      </c>
      <c r="B29" s="588" t="s">
        <v>132</v>
      </c>
      <c r="C29" s="577"/>
      <c r="D29" s="344">
        <v>279881.90000000002</v>
      </c>
      <c r="E29" s="99">
        <v>334920.56999999995</v>
      </c>
      <c r="F29" s="99">
        <v>437845.81000000006</v>
      </c>
      <c r="G29" s="70">
        <v>484897</v>
      </c>
      <c r="H29" s="70">
        <v>479185</v>
      </c>
      <c r="I29" s="81">
        <v>0.98822017871836698</v>
      </c>
      <c r="J29" s="241">
        <v>479185</v>
      </c>
      <c r="K29" s="49">
        <v>479185</v>
      </c>
    </row>
    <row r="30" spans="1:11" x14ac:dyDescent="0.3">
      <c r="A30" s="601"/>
      <c r="B30" s="152">
        <v>610</v>
      </c>
      <c r="C30" s="14" t="s">
        <v>111</v>
      </c>
      <c r="D30" s="54">
        <v>133585.88</v>
      </c>
      <c r="E30" s="54">
        <v>166993.87</v>
      </c>
      <c r="F30" s="54">
        <v>177314.88</v>
      </c>
      <c r="G30" s="55">
        <v>191614</v>
      </c>
      <c r="H30" s="55">
        <v>192028</v>
      </c>
      <c r="I30" s="126">
        <v>1.0021605936935714</v>
      </c>
      <c r="J30" s="127">
        <v>192028</v>
      </c>
      <c r="K30" s="128">
        <v>192028</v>
      </c>
    </row>
    <row r="31" spans="1:11" x14ac:dyDescent="0.3">
      <c r="A31" s="602"/>
      <c r="B31" s="153">
        <v>620</v>
      </c>
      <c r="C31" s="15" t="s">
        <v>112</v>
      </c>
      <c r="D31" s="59">
        <v>48440</v>
      </c>
      <c r="E31" s="59">
        <v>60251.14</v>
      </c>
      <c r="F31" s="59">
        <v>65352.04</v>
      </c>
      <c r="G31" s="60">
        <v>69130</v>
      </c>
      <c r="H31" s="60">
        <v>69210</v>
      </c>
      <c r="I31" s="129">
        <v>1.0011572399826414</v>
      </c>
      <c r="J31" s="132">
        <v>69210</v>
      </c>
      <c r="K31" s="230">
        <v>69210</v>
      </c>
    </row>
    <row r="32" spans="1:11" x14ac:dyDescent="0.3">
      <c r="A32" s="602"/>
      <c r="B32" s="153">
        <v>630</v>
      </c>
      <c r="C32" s="15" t="s">
        <v>113</v>
      </c>
      <c r="D32" s="59">
        <v>25717.759999999998</v>
      </c>
      <c r="E32" s="59">
        <v>43323.229999999996</v>
      </c>
      <c r="F32" s="59">
        <v>28422.63</v>
      </c>
      <c r="G32" s="60">
        <v>30500</v>
      </c>
      <c r="H32" s="60">
        <v>31000</v>
      </c>
      <c r="I32" s="129">
        <v>1.0163934426229508</v>
      </c>
      <c r="J32" s="132">
        <v>31000</v>
      </c>
      <c r="K32" s="230">
        <v>31000</v>
      </c>
    </row>
    <row r="33" spans="1:11" x14ac:dyDescent="0.3">
      <c r="A33" s="602"/>
      <c r="B33" s="142">
        <v>640</v>
      </c>
      <c r="C33" s="15" t="s">
        <v>114</v>
      </c>
      <c r="D33" s="59">
        <v>637.6</v>
      </c>
      <c r="E33" s="59">
        <v>6125.6</v>
      </c>
      <c r="F33" s="59">
        <v>6285.28</v>
      </c>
      <c r="G33" s="60">
        <v>7000</v>
      </c>
      <c r="H33" s="60">
        <v>7000</v>
      </c>
      <c r="I33" s="129">
        <v>1</v>
      </c>
      <c r="J33" s="132">
        <v>7000</v>
      </c>
      <c r="K33" s="240">
        <v>7000</v>
      </c>
    </row>
    <row r="34" spans="1:11" ht="15" thickBot="1" x14ac:dyDescent="0.35">
      <c r="A34" s="603"/>
      <c r="B34" s="160">
        <v>650</v>
      </c>
      <c r="C34" s="161" t="s">
        <v>84</v>
      </c>
      <c r="D34" s="101">
        <v>71500.66</v>
      </c>
      <c r="E34" s="101">
        <v>58226.73</v>
      </c>
      <c r="F34" s="101">
        <v>160470.98000000001</v>
      </c>
      <c r="G34" s="102">
        <v>186653</v>
      </c>
      <c r="H34" s="102">
        <v>179947</v>
      </c>
      <c r="I34" s="242">
        <v>0.96407236958420173</v>
      </c>
      <c r="J34" s="243">
        <v>179947</v>
      </c>
      <c r="K34" s="240">
        <v>179947</v>
      </c>
    </row>
    <row r="35" spans="1:11" ht="15" thickBot="1" x14ac:dyDescent="0.35">
      <c r="A35" s="143" t="s">
        <v>133</v>
      </c>
      <c r="B35" s="588" t="s">
        <v>134</v>
      </c>
      <c r="C35" s="577"/>
      <c r="D35" s="344">
        <v>2000</v>
      </c>
      <c r="E35" s="99">
        <v>2749.47</v>
      </c>
      <c r="F35" s="99">
        <v>3478.12</v>
      </c>
      <c r="G35" s="70">
        <v>2000</v>
      </c>
      <c r="H35" s="70">
        <v>2000</v>
      </c>
      <c r="I35" s="81">
        <v>1</v>
      </c>
      <c r="J35" s="241">
        <v>2000</v>
      </c>
      <c r="K35" s="49">
        <v>2000</v>
      </c>
    </row>
    <row r="36" spans="1:11" ht="15" thickBot="1" x14ac:dyDescent="0.35">
      <c r="A36" s="158"/>
      <c r="B36" s="162"/>
      <c r="C36" s="163" t="s">
        <v>135</v>
      </c>
      <c r="D36" s="50">
        <v>2000</v>
      </c>
      <c r="E36" s="50">
        <v>2749.47</v>
      </c>
      <c r="F36" s="50">
        <v>3478.12</v>
      </c>
      <c r="G36" s="51">
        <v>2000</v>
      </c>
      <c r="H36" s="51">
        <v>2000</v>
      </c>
      <c r="I36" s="233">
        <v>1</v>
      </c>
      <c r="J36" s="245">
        <v>2000</v>
      </c>
      <c r="K36" s="246">
        <v>2000</v>
      </c>
    </row>
    <row r="37" spans="1:11" ht="15" thickBot="1" x14ac:dyDescent="0.35">
      <c r="A37" s="164" t="s">
        <v>136</v>
      </c>
      <c r="B37" s="588" t="s">
        <v>137</v>
      </c>
      <c r="C37" s="577"/>
      <c r="D37" s="345">
        <v>62049.599999999999</v>
      </c>
      <c r="E37" s="69">
        <v>74438.38</v>
      </c>
      <c r="F37" s="69">
        <v>71259.179999999993</v>
      </c>
      <c r="G37" s="71">
        <v>75836</v>
      </c>
      <c r="H37" s="71">
        <v>76106</v>
      </c>
      <c r="I37" s="81">
        <v>1.0035603143625718</v>
      </c>
      <c r="J37" s="241">
        <v>76106</v>
      </c>
      <c r="K37" s="49">
        <v>76106</v>
      </c>
    </row>
    <row r="38" spans="1:11" x14ac:dyDescent="0.3">
      <c r="A38" s="601"/>
      <c r="B38" s="152">
        <v>610</v>
      </c>
      <c r="C38" s="14" t="s">
        <v>111</v>
      </c>
      <c r="D38" s="54">
        <v>34695.980000000003</v>
      </c>
      <c r="E38" s="54">
        <v>40351.22</v>
      </c>
      <c r="F38" s="54">
        <v>41588.370000000003</v>
      </c>
      <c r="G38" s="55">
        <v>44321</v>
      </c>
      <c r="H38" s="55">
        <v>44541</v>
      </c>
      <c r="I38" s="126">
        <v>1.0049637869181651</v>
      </c>
      <c r="J38" s="127">
        <v>44541</v>
      </c>
      <c r="K38" s="128">
        <v>44541</v>
      </c>
    </row>
    <row r="39" spans="1:11" x14ac:dyDescent="0.3">
      <c r="A39" s="602"/>
      <c r="B39" s="153">
        <v>620</v>
      </c>
      <c r="C39" s="15" t="s">
        <v>112</v>
      </c>
      <c r="D39" s="59">
        <v>11686.92</v>
      </c>
      <c r="E39" s="59">
        <v>13989.53</v>
      </c>
      <c r="F39" s="59">
        <v>14922.27</v>
      </c>
      <c r="G39" s="60">
        <v>15517</v>
      </c>
      <c r="H39" s="60">
        <v>15567</v>
      </c>
      <c r="I39" s="129">
        <v>1.0032222723464588</v>
      </c>
      <c r="J39" s="132">
        <v>15567</v>
      </c>
      <c r="K39" s="230">
        <v>15567</v>
      </c>
    </row>
    <row r="40" spans="1:11" x14ac:dyDescent="0.3">
      <c r="A40" s="602"/>
      <c r="B40" s="153">
        <v>630</v>
      </c>
      <c r="C40" s="15" t="s">
        <v>113</v>
      </c>
      <c r="D40" s="59">
        <v>15284.81</v>
      </c>
      <c r="E40" s="59">
        <v>17235.75</v>
      </c>
      <c r="F40" s="59">
        <v>11769.54</v>
      </c>
      <c r="G40" s="60">
        <v>12998</v>
      </c>
      <c r="H40" s="60">
        <v>12998</v>
      </c>
      <c r="I40" s="129">
        <v>1</v>
      </c>
      <c r="J40" s="132">
        <v>12998</v>
      </c>
      <c r="K40" s="230">
        <v>12998</v>
      </c>
    </row>
    <row r="41" spans="1:11" ht="15" thickBot="1" x14ac:dyDescent="0.35">
      <c r="A41" s="603"/>
      <c r="B41" s="153">
        <v>640</v>
      </c>
      <c r="C41" s="151"/>
      <c r="D41" s="101">
        <v>381.89</v>
      </c>
      <c r="E41" s="101">
        <v>2861.88</v>
      </c>
      <c r="F41" s="101">
        <v>2979</v>
      </c>
      <c r="G41" s="102">
        <v>3000</v>
      </c>
      <c r="H41" s="102">
        <v>3000</v>
      </c>
      <c r="I41" s="231">
        <v>1</v>
      </c>
      <c r="J41" s="247">
        <v>3000</v>
      </c>
      <c r="K41" s="240">
        <v>3000</v>
      </c>
    </row>
    <row r="42" spans="1:11" ht="15" thickBot="1" x14ac:dyDescent="0.35">
      <c r="A42" s="143" t="s">
        <v>138</v>
      </c>
      <c r="B42" s="588" t="s">
        <v>139</v>
      </c>
      <c r="C42" s="577"/>
      <c r="D42" s="344">
        <v>583.1</v>
      </c>
      <c r="E42" s="99">
        <v>643</v>
      </c>
      <c r="F42" s="99">
        <v>374</v>
      </c>
      <c r="G42" s="70">
        <v>200</v>
      </c>
      <c r="H42" s="70">
        <v>200</v>
      </c>
      <c r="I42" s="233">
        <v>1</v>
      </c>
      <c r="J42" s="241">
        <v>200</v>
      </c>
      <c r="K42" s="49">
        <v>200</v>
      </c>
    </row>
    <row r="43" spans="1:11" ht="15" thickBot="1" x14ac:dyDescent="0.35">
      <c r="A43" s="165"/>
      <c r="B43" s="166">
        <v>640</v>
      </c>
      <c r="C43" s="167" t="s">
        <v>140</v>
      </c>
      <c r="D43" s="50">
        <v>583.1</v>
      </c>
      <c r="E43" s="50">
        <v>643</v>
      </c>
      <c r="F43" s="50">
        <v>374</v>
      </c>
      <c r="G43" s="51">
        <v>200</v>
      </c>
      <c r="H43" s="51">
        <v>200</v>
      </c>
      <c r="I43" s="233">
        <v>1</v>
      </c>
      <c r="J43" s="245">
        <v>200</v>
      </c>
      <c r="K43" s="246">
        <v>200</v>
      </c>
    </row>
    <row r="44" spans="1:11" ht="15" thickBot="1" x14ac:dyDescent="0.35">
      <c r="A44" s="143" t="s">
        <v>141</v>
      </c>
      <c r="B44" s="588" t="s">
        <v>142</v>
      </c>
      <c r="C44" s="577"/>
      <c r="D44" s="345">
        <v>48272.28</v>
      </c>
      <c r="E44" s="69">
        <v>58972.62</v>
      </c>
      <c r="F44" s="69">
        <v>62255.13</v>
      </c>
      <c r="G44" s="71">
        <v>61800</v>
      </c>
      <c r="H44" s="71">
        <v>61800</v>
      </c>
      <c r="I44" s="81">
        <v>1</v>
      </c>
      <c r="J44" s="241">
        <v>61800</v>
      </c>
      <c r="K44" s="49">
        <v>61800</v>
      </c>
    </row>
    <row r="45" spans="1:11" x14ac:dyDescent="0.3">
      <c r="A45" s="601"/>
      <c r="B45" s="141">
        <v>610</v>
      </c>
      <c r="C45" s="14" t="s">
        <v>111</v>
      </c>
      <c r="D45" s="54">
        <v>32790.61</v>
      </c>
      <c r="E45" s="54">
        <v>40183.69</v>
      </c>
      <c r="F45" s="54">
        <v>42742.1</v>
      </c>
      <c r="G45" s="55">
        <v>42800</v>
      </c>
      <c r="H45" s="55">
        <v>42800</v>
      </c>
      <c r="I45" s="248">
        <v>1</v>
      </c>
      <c r="J45" s="249">
        <v>42800</v>
      </c>
      <c r="K45" s="250">
        <v>42800</v>
      </c>
    </row>
    <row r="46" spans="1:11" x14ac:dyDescent="0.3">
      <c r="A46" s="602"/>
      <c r="B46" s="142">
        <v>620</v>
      </c>
      <c r="C46" s="15" t="s">
        <v>112</v>
      </c>
      <c r="D46" s="59">
        <v>11644.26</v>
      </c>
      <c r="E46" s="59">
        <v>14202.99</v>
      </c>
      <c r="F46" s="59">
        <v>15387.11</v>
      </c>
      <c r="G46" s="60">
        <v>16200</v>
      </c>
      <c r="H46" s="60">
        <v>16200</v>
      </c>
      <c r="I46" s="129">
        <v>1</v>
      </c>
      <c r="J46" s="132">
        <v>16200</v>
      </c>
      <c r="K46" s="230">
        <v>16200</v>
      </c>
    </row>
    <row r="47" spans="1:11" x14ac:dyDescent="0.3">
      <c r="A47" s="602"/>
      <c r="B47" s="142">
        <v>630</v>
      </c>
      <c r="C47" s="15" t="s">
        <v>113</v>
      </c>
      <c r="D47" s="59">
        <v>3837.41</v>
      </c>
      <c r="E47" s="59">
        <v>4585.9399999999996</v>
      </c>
      <c r="F47" s="59">
        <v>4125.92</v>
      </c>
      <c r="G47" s="60">
        <v>2800</v>
      </c>
      <c r="H47" s="60">
        <v>2800</v>
      </c>
      <c r="I47" s="129">
        <v>1</v>
      </c>
      <c r="J47" s="132">
        <v>2800</v>
      </c>
      <c r="K47" s="230">
        <v>2800</v>
      </c>
    </row>
    <row r="48" spans="1:11" x14ac:dyDescent="0.3">
      <c r="A48" s="602"/>
      <c r="B48" s="168">
        <v>630</v>
      </c>
      <c r="C48" s="169" t="s">
        <v>143</v>
      </c>
      <c r="D48" s="79"/>
      <c r="E48" s="79">
        <v>0</v>
      </c>
      <c r="F48" s="79"/>
      <c r="G48" s="80"/>
      <c r="H48" s="80">
        <v>0</v>
      </c>
      <c r="I48" s="231">
        <v>0</v>
      </c>
      <c r="J48" s="247"/>
      <c r="K48" s="240"/>
    </row>
    <row r="49" spans="1:11" x14ac:dyDescent="0.3">
      <c r="A49" s="602"/>
      <c r="B49" s="168">
        <v>630</v>
      </c>
      <c r="C49" s="169" t="s">
        <v>144</v>
      </c>
      <c r="D49" s="79"/>
      <c r="E49" s="79">
        <v>0</v>
      </c>
      <c r="F49" s="79"/>
      <c r="G49" s="80">
        <v>0</v>
      </c>
      <c r="H49" s="80">
        <v>0</v>
      </c>
      <c r="I49" s="231">
        <v>0</v>
      </c>
      <c r="J49" s="247"/>
      <c r="K49" s="240"/>
    </row>
    <row r="50" spans="1:11" ht="15" thickBot="1" x14ac:dyDescent="0.35">
      <c r="A50" s="603"/>
      <c r="B50" s="170">
        <v>630</v>
      </c>
      <c r="C50" s="16" t="s">
        <v>95</v>
      </c>
      <c r="D50" s="64"/>
      <c r="E50" s="64">
        <v>0</v>
      </c>
      <c r="F50" s="64"/>
      <c r="G50" s="65">
        <v>0</v>
      </c>
      <c r="H50" s="65"/>
      <c r="I50" s="251">
        <v>0</v>
      </c>
      <c r="J50" s="252"/>
      <c r="K50" s="253"/>
    </row>
    <row r="51" spans="1:11" ht="15" thickBot="1" x14ac:dyDescent="0.35">
      <c r="A51" s="143" t="s">
        <v>145</v>
      </c>
      <c r="B51" s="588" t="s">
        <v>146</v>
      </c>
      <c r="C51" s="577"/>
      <c r="D51" s="344">
        <v>455466.76999999996</v>
      </c>
      <c r="E51" s="99">
        <v>500221.37</v>
      </c>
      <c r="F51" s="99">
        <v>542939.94000000006</v>
      </c>
      <c r="G51" s="99">
        <v>619045</v>
      </c>
      <c r="H51" s="70">
        <v>663664</v>
      </c>
      <c r="I51" s="81">
        <v>1.0720771510956393</v>
      </c>
      <c r="J51" s="241">
        <v>600668</v>
      </c>
      <c r="K51" s="49">
        <v>600668</v>
      </c>
    </row>
    <row r="52" spans="1:11" x14ac:dyDescent="0.3">
      <c r="A52" s="643"/>
      <c r="B52" s="171">
        <v>640</v>
      </c>
      <c r="C52" s="172" t="s">
        <v>147</v>
      </c>
      <c r="D52" s="235">
        <v>328020.68</v>
      </c>
      <c r="E52" s="235">
        <v>353122.01</v>
      </c>
      <c r="F52" s="235">
        <v>400616</v>
      </c>
      <c r="G52" s="236">
        <v>421245</v>
      </c>
      <c r="H52" s="236">
        <v>428405</v>
      </c>
      <c r="I52" s="126">
        <v>1.0169972343885387</v>
      </c>
      <c r="J52" s="127">
        <v>410668</v>
      </c>
      <c r="K52" s="128">
        <v>410668</v>
      </c>
    </row>
    <row r="53" spans="1:11" x14ac:dyDescent="0.3">
      <c r="A53" s="644"/>
      <c r="B53" s="171">
        <v>640</v>
      </c>
      <c r="C53" s="173" t="s">
        <v>148</v>
      </c>
      <c r="D53" s="254"/>
      <c r="E53" s="254"/>
      <c r="F53" s="254"/>
      <c r="G53" s="255">
        <v>8800</v>
      </c>
      <c r="H53" s="255"/>
      <c r="I53" s="126">
        <v>0</v>
      </c>
      <c r="J53" s="127"/>
      <c r="K53" s="128"/>
    </row>
    <row r="54" spans="1:11" x14ac:dyDescent="0.3">
      <c r="A54" s="644"/>
      <c r="B54" s="171">
        <v>630</v>
      </c>
      <c r="C54" s="173" t="s">
        <v>149</v>
      </c>
      <c r="D54" s="254"/>
      <c r="E54" s="254"/>
      <c r="F54" s="254">
        <v>5000</v>
      </c>
      <c r="G54" s="255">
        <v>25000</v>
      </c>
      <c r="H54" s="255">
        <v>36259</v>
      </c>
      <c r="I54" s="129">
        <v>1.4503600000000001</v>
      </c>
      <c r="J54" s="132">
        <v>0</v>
      </c>
      <c r="K54" s="230">
        <v>0</v>
      </c>
    </row>
    <row r="55" spans="1:11" x14ac:dyDescent="0.3">
      <c r="A55" s="644"/>
      <c r="B55" s="171">
        <v>630</v>
      </c>
      <c r="C55" s="173" t="s">
        <v>148</v>
      </c>
      <c r="D55" s="254"/>
      <c r="E55" s="254"/>
      <c r="F55" s="254"/>
      <c r="G55" s="255">
        <v>9000</v>
      </c>
      <c r="H55" s="255">
        <v>9000</v>
      </c>
      <c r="I55" s="129">
        <v>1</v>
      </c>
      <c r="J55" s="132"/>
      <c r="K55" s="230"/>
    </row>
    <row r="56" spans="1:11" x14ac:dyDescent="0.3">
      <c r="A56" s="644"/>
      <c r="B56" s="171">
        <v>630</v>
      </c>
      <c r="C56" s="173" t="s">
        <v>150</v>
      </c>
      <c r="D56" s="254">
        <v>26556.11</v>
      </c>
      <c r="E56" s="254">
        <v>27246.11</v>
      </c>
      <c r="F56" s="254">
        <v>39038.58</v>
      </c>
      <c r="G56" s="255">
        <v>30000</v>
      </c>
      <c r="H56" s="255">
        <v>30000</v>
      </c>
      <c r="I56" s="129">
        <v>1</v>
      </c>
      <c r="J56" s="132">
        <v>30000</v>
      </c>
      <c r="K56" s="230">
        <v>30000</v>
      </c>
    </row>
    <row r="57" spans="1:11" ht="15" thickBot="1" x14ac:dyDescent="0.35">
      <c r="A57" s="645"/>
      <c r="B57" s="154">
        <v>640</v>
      </c>
      <c r="C57" s="174" t="s">
        <v>151</v>
      </c>
      <c r="D57" s="111">
        <v>100889.98</v>
      </c>
      <c r="E57" s="111">
        <v>119853.25</v>
      </c>
      <c r="F57" s="111">
        <v>98285.36</v>
      </c>
      <c r="G57" s="112">
        <v>125000</v>
      </c>
      <c r="H57" s="112">
        <v>160000</v>
      </c>
      <c r="I57" s="231">
        <v>1.28</v>
      </c>
      <c r="J57" s="247">
        <v>160000</v>
      </c>
      <c r="K57" s="240">
        <v>160000</v>
      </c>
    </row>
    <row r="58" spans="1:11" ht="15" thickBot="1" x14ac:dyDescent="0.35">
      <c r="A58" s="175" t="s">
        <v>152</v>
      </c>
      <c r="B58" s="626" t="s">
        <v>153</v>
      </c>
      <c r="C58" s="595"/>
      <c r="D58" s="346">
        <v>127099.95999999999</v>
      </c>
      <c r="E58" s="108">
        <v>141511.22</v>
      </c>
      <c r="F58" s="108">
        <v>59479.41</v>
      </c>
      <c r="G58" s="108">
        <v>79953</v>
      </c>
      <c r="H58" s="109">
        <v>120325</v>
      </c>
      <c r="I58" s="81">
        <v>1.5049466561604943</v>
      </c>
      <c r="J58" s="241">
        <v>79500</v>
      </c>
      <c r="K58" s="49">
        <v>79500</v>
      </c>
    </row>
    <row r="59" spans="1:11" ht="15" thickBot="1" x14ac:dyDescent="0.35">
      <c r="A59" s="640"/>
      <c r="B59" s="652" t="s">
        <v>154</v>
      </c>
      <c r="C59" s="653"/>
      <c r="D59" s="347">
        <v>24251.070000000003</v>
      </c>
      <c r="E59" s="50">
        <v>19728.82</v>
      </c>
      <c r="F59" s="50">
        <v>3807.04</v>
      </c>
      <c r="G59" s="51">
        <v>0</v>
      </c>
      <c r="H59" s="51">
        <v>0</v>
      </c>
      <c r="I59" s="81">
        <v>0</v>
      </c>
      <c r="J59" s="245">
        <v>0</v>
      </c>
      <c r="K59" s="246">
        <v>0</v>
      </c>
    </row>
    <row r="60" spans="1:11" x14ac:dyDescent="0.3">
      <c r="A60" s="641"/>
      <c r="B60" s="176">
        <v>610</v>
      </c>
      <c r="C60" s="40" t="s">
        <v>111</v>
      </c>
      <c r="D60" s="254">
        <v>12986.24</v>
      </c>
      <c r="E60" s="254">
        <v>10570.39</v>
      </c>
      <c r="F60" s="254"/>
      <c r="G60" s="255"/>
      <c r="H60" s="78">
        <v>0</v>
      </c>
      <c r="I60" s="126">
        <v>0</v>
      </c>
      <c r="J60" s="127">
        <v>0</v>
      </c>
      <c r="K60" s="128">
        <v>0</v>
      </c>
    </row>
    <row r="61" spans="1:11" x14ac:dyDescent="0.3">
      <c r="A61" s="641"/>
      <c r="B61" s="176">
        <v>620</v>
      </c>
      <c r="C61" s="40" t="s">
        <v>112</v>
      </c>
      <c r="D61" s="254">
        <v>7355.7</v>
      </c>
      <c r="E61" s="254">
        <v>3358.43</v>
      </c>
      <c r="F61" s="254"/>
      <c r="G61" s="255"/>
      <c r="H61" s="78">
        <v>0</v>
      </c>
      <c r="I61" s="129">
        <v>0</v>
      </c>
      <c r="J61" s="132">
        <v>0</v>
      </c>
      <c r="K61" s="230">
        <v>0</v>
      </c>
    </row>
    <row r="62" spans="1:11" ht="15" thickBot="1" x14ac:dyDescent="0.35">
      <c r="A62" s="641"/>
      <c r="B62" s="177">
        <v>630</v>
      </c>
      <c r="C62" s="33" t="s">
        <v>113</v>
      </c>
      <c r="D62" s="111">
        <v>3909.1300000000047</v>
      </c>
      <c r="E62" s="111">
        <v>5800</v>
      </c>
      <c r="F62" s="111">
        <v>3807.04</v>
      </c>
      <c r="G62" s="112"/>
      <c r="H62" s="65">
        <v>0</v>
      </c>
      <c r="I62" s="256">
        <v>0</v>
      </c>
      <c r="J62" s="257">
        <v>0</v>
      </c>
      <c r="K62" s="258">
        <v>0</v>
      </c>
    </row>
    <row r="63" spans="1:11" x14ac:dyDescent="0.3">
      <c r="A63" s="641"/>
      <c r="B63" s="176">
        <v>600</v>
      </c>
      <c r="C63" s="40" t="s">
        <v>155</v>
      </c>
      <c r="D63" s="254">
        <v>28872.63</v>
      </c>
      <c r="E63" s="254">
        <v>30429.99</v>
      </c>
      <c r="F63" s="254">
        <v>382.2</v>
      </c>
      <c r="G63" s="255">
        <v>20000</v>
      </c>
      <c r="H63" s="78">
        <v>20000</v>
      </c>
      <c r="I63" s="126">
        <v>1</v>
      </c>
      <c r="J63" s="127">
        <v>15000</v>
      </c>
      <c r="K63" s="128">
        <v>15000</v>
      </c>
    </row>
    <row r="64" spans="1:11" x14ac:dyDescent="0.3">
      <c r="A64" s="641"/>
      <c r="B64" s="176">
        <v>600</v>
      </c>
      <c r="C64" s="40" t="s">
        <v>156</v>
      </c>
      <c r="D64" s="254">
        <v>28498.269999999997</v>
      </c>
      <c r="E64" s="254">
        <v>24928.15</v>
      </c>
      <c r="F64" s="254"/>
      <c r="G64" s="255">
        <v>0</v>
      </c>
      <c r="H64" s="60">
        <v>35825</v>
      </c>
      <c r="I64" s="129">
        <v>0</v>
      </c>
      <c r="J64" s="132"/>
      <c r="K64" s="230"/>
    </row>
    <row r="65" spans="1:11" x14ac:dyDescent="0.3">
      <c r="A65" s="641"/>
      <c r="B65" s="176">
        <v>600</v>
      </c>
      <c r="C65" s="6" t="s">
        <v>157</v>
      </c>
      <c r="D65" s="116"/>
      <c r="E65" s="116">
        <v>10146.83</v>
      </c>
      <c r="F65" s="116">
        <v>646.5</v>
      </c>
      <c r="G65" s="117">
        <v>1000</v>
      </c>
      <c r="H65" s="60">
        <v>2000</v>
      </c>
      <c r="I65" s="129">
        <v>2</v>
      </c>
      <c r="J65" s="132">
        <v>2000</v>
      </c>
      <c r="K65" s="230">
        <v>2000</v>
      </c>
    </row>
    <row r="66" spans="1:11" x14ac:dyDescent="0.3">
      <c r="A66" s="641"/>
      <c r="B66" s="176">
        <v>600</v>
      </c>
      <c r="C66" s="6" t="s">
        <v>158</v>
      </c>
      <c r="D66" s="116">
        <v>4911.3</v>
      </c>
      <c r="E66" s="116">
        <v>15452.01</v>
      </c>
      <c r="F66" s="116">
        <v>6722.55</v>
      </c>
      <c r="G66" s="117">
        <v>13000</v>
      </c>
      <c r="H66" s="60">
        <v>15000</v>
      </c>
      <c r="I66" s="129">
        <v>1.1538461538461537</v>
      </c>
      <c r="J66" s="132">
        <v>15000</v>
      </c>
      <c r="K66" s="230">
        <v>15000</v>
      </c>
    </row>
    <row r="67" spans="1:11" hidden="1" x14ac:dyDescent="0.3">
      <c r="A67" s="641"/>
      <c r="B67" s="176">
        <v>600</v>
      </c>
      <c r="C67" s="6" t="s">
        <v>159</v>
      </c>
      <c r="D67" s="116"/>
      <c r="E67" s="116"/>
      <c r="F67" s="116"/>
      <c r="G67" s="117">
        <v>0</v>
      </c>
      <c r="H67" s="60"/>
      <c r="I67" s="129">
        <v>0</v>
      </c>
      <c r="J67" s="132"/>
      <c r="K67" s="230"/>
    </row>
    <row r="68" spans="1:11" ht="15" thickBot="1" x14ac:dyDescent="0.35">
      <c r="A68" s="641"/>
      <c r="B68" s="176">
        <v>600</v>
      </c>
      <c r="C68" s="6" t="s">
        <v>160</v>
      </c>
      <c r="D68" s="116">
        <v>40391.339999999997</v>
      </c>
      <c r="E68" s="116">
        <v>40825.42</v>
      </c>
      <c r="F68" s="116">
        <v>47921.120000000003</v>
      </c>
      <c r="G68" s="117">
        <v>45953</v>
      </c>
      <c r="H68" s="60">
        <v>47500</v>
      </c>
      <c r="I68" s="129">
        <v>1.0336648314582291</v>
      </c>
      <c r="J68" s="132">
        <v>47500</v>
      </c>
      <c r="K68" s="230">
        <v>47500</v>
      </c>
    </row>
    <row r="69" spans="1:11" ht="15" hidden="1" thickBot="1" x14ac:dyDescent="0.35">
      <c r="A69" s="641"/>
      <c r="B69" s="176">
        <v>600</v>
      </c>
      <c r="C69" s="6" t="s">
        <v>161</v>
      </c>
      <c r="D69" s="237"/>
      <c r="E69" s="237"/>
      <c r="F69" s="237"/>
      <c r="G69" s="239"/>
      <c r="H69" s="259"/>
      <c r="I69" s="129">
        <v>0</v>
      </c>
      <c r="J69" s="129"/>
      <c r="K69" s="260"/>
    </row>
    <row r="70" spans="1:11" ht="15" hidden="1" thickBot="1" x14ac:dyDescent="0.35">
      <c r="A70" s="641"/>
      <c r="B70" s="176">
        <v>600</v>
      </c>
      <c r="C70" s="178" t="s">
        <v>162</v>
      </c>
      <c r="D70" s="116">
        <v>175.35000000000002</v>
      </c>
      <c r="E70" s="116"/>
      <c r="F70" s="116"/>
      <c r="G70" s="117"/>
      <c r="H70" s="259"/>
      <c r="I70" s="129">
        <v>0</v>
      </c>
      <c r="J70" s="129"/>
      <c r="K70" s="260"/>
    </row>
    <row r="71" spans="1:11" ht="15" hidden="1" thickBot="1" x14ac:dyDescent="0.35">
      <c r="A71" s="642"/>
      <c r="B71" s="179">
        <v>600</v>
      </c>
      <c r="C71" s="16" t="s">
        <v>163</v>
      </c>
      <c r="D71" s="119"/>
      <c r="E71" s="119"/>
      <c r="F71" s="119"/>
      <c r="G71" s="120"/>
      <c r="H71" s="261"/>
      <c r="I71" s="231">
        <v>0</v>
      </c>
      <c r="J71" s="231"/>
      <c r="K71" s="232"/>
    </row>
    <row r="72" spans="1:11" ht="15" thickBot="1" x14ac:dyDescent="0.35">
      <c r="A72" s="143" t="s">
        <v>164</v>
      </c>
      <c r="B72" s="588" t="s">
        <v>165</v>
      </c>
      <c r="C72" s="577"/>
      <c r="D72" s="344">
        <v>114544.14000000001</v>
      </c>
      <c r="E72" s="99">
        <v>120914.95999999999</v>
      </c>
      <c r="F72" s="99">
        <v>126843.01999999999</v>
      </c>
      <c r="G72" s="70">
        <v>129567</v>
      </c>
      <c r="H72" s="70">
        <v>130946</v>
      </c>
      <c r="I72" s="81">
        <v>1.0106431421581112</v>
      </c>
      <c r="J72" s="241">
        <v>125536</v>
      </c>
      <c r="K72" s="49">
        <v>125536</v>
      </c>
    </row>
    <row r="73" spans="1:11" x14ac:dyDescent="0.3">
      <c r="A73" s="640"/>
      <c r="B73" s="180">
        <v>610</v>
      </c>
      <c r="C73" s="181" t="s">
        <v>111</v>
      </c>
      <c r="D73" s="348">
        <v>82754.91</v>
      </c>
      <c r="E73" s="254">
        <v>86730.06</v>
      </c>
      <c r="F73" s="254">
        <v>91545.919999999998</v>
      </c>
      <c r="G73" s="255">
        <v>86267</v>
      </c>
      <c r="H73" s="255">
        <v>87096</v>
      </c>
      <c r="I73" s="126">
        <v>1.0096097001170783</v>
      </c>
      <c r="J73" s="127">
        <v>125536</v>
      </c>
      <c r="K73" s="128">
        <v>125536</v>
      </c>
    </row>
    <row r="74" spans="1:11" x14ac:dyDescent="0.3">
      <c r="A74" s="641"/>
      <c r="B74" s="182">
        <v>620</v>
      </c>
      <c r="C74" s="183" t="s">
        <v>112</v>
      </c>
      <c r="D74" s="349">
        <v>25414.02</v>
      </c>
      <c r="E74" s="116">
        <v>26803.200000000001</v>
      </c>
      <c r="F74" s="116">
        <v>28332.85</v>
      </c>
      <c r="G74" s="117">
        <v>29890</v>
      </c>
      <c r="H74" s="117">
        <v>30440</v>
      </c>
      <c r="I74" s="129">
        <v>1.0184008029441285</v>
      </c>
      <c r="J74" s="132"/>
      <c r="K74" s="230"/>
    </row>
    <row r="75" spans="1:11" x14ac:dyDescent="0.3">
      <c r="A75" s="641"/>
      <c r="B75" s="142">
        <v>630</v>
      </c>
      <c r="C75" s="149" t="s">
        <v>113</v>
      </c>
      <c r="D75" s="350">
        <v>5512.68</v>
      </c>
      <c r="E75" s="59">
        <v>1161.6600000000001</v>
      </c>
      <c r="F75" s="59">
        <v>1561.12</v>
      </c>
      <c r="G75" s="60">
        <v>8000</v>
      </c>
      <c r="H75" s="60">
        <v>8000</v>
      </c>
      <c r="I75" s="129">
        <v>1</v>
      </c>
      <c r="J75" s="132"/>
      <c r="K75" s="230"/>
    </row>
    <row r="76" spans="1:11" ht="15" thickBot="1" x14ac:dyDescent="0.35">
      <c r="A76" s="642"/>
      <c r="B76" s="150">
        <v>640</v>
      </c>
      <c r="C76" s="174" t="s">
        <v>114</v>
      </c>
      <c r="D76" s="351">
        <v>862.53</v>
      </c>
      <c r="E76" s="101">
        <v>6220.04</v>
      </c>
      <c r="F76" s="101">
        <v>5403.13</v>
      </c>
      <c r="G76" s="102">
        <v>5410</v>
      </c>
      <c r="H76" s="102">
        <v>5410</v>
      </c>
      <c r="I76" s="242">
        <v>1</v>
      </c>
      <c r="J76" s="243"/>
      <c r="K76" s="244"/>
    </row>
    <row r="77" spans="1:11" ht="15" thickBot="1" x14ac:dyDescent="0.35">
      <c r="A77" s="175" t="s">
        <v>166</v>
      </c>
      <c r="B77" s="648" t="s">
        <v>167</v>
      </c>
      <c r="C77" s="649"/>
      <c r="D77" s="344">
        <v>652346.17000000004</v>
      </c>
      <c r="E77" s="99">
        <v>715914.60000000009</v>
      </c>
      <c r="F77" s="99">
        <v>703892</v>
      </c>
      <c r="G77" s="70">
        <v>756878</v>
      </c>
      <c r="H77" s="70">
        <v>855144</v>
      </c>
      <c r="I77" s="81">
        <v>1.1298306992672531</v>
      </c>
      <c r="J77" s="241">
        <v>732278</v>
      </c>
      <c r="K77" s="49">
        <v>805472</v>
      </c>
    </row>
    <row r="78" spans="1:11" hidden="1" x14ac:dyDescent="0.3">
      <c r="A78" s="643"/>
      <c r="B78" s="144">
        <v>630</v>
      </c>
      <c r="C78" s="184" t="s">
        <v>168</v>
      </c>
      <c r="D78" s="254"/>
      <c r="E78" s="254"/>
      <c r="F78" s="254">
        <v>0</v>
      </c>
      <c r="G78" s="255"/>
      <c r="H78" s="255">
        <v>84824</v>
      </c>
      <c r="I78" s="126">
        <v>0</v>
      </c>
      <c r="J78" s="126"/>
      <c r="K78" s="262"/>
    </row>
    <row r="79" spans="1:11" x14ac:dyDescent="0.3">
      <c r="A79" s="644"/>
      <c r="B79" s="185" t="s">
        <v>169</v>
      </c>
      <c r="C79" s="186" t="s">
        <v>170</v>
      </c>
      <c r="D79" s="116">
        <v>3974.17</v>
      </c>
      <c r="E79" s="116">
        <v>3974.17</v>
      </c>
      <c r="F79" s="116"/>
      <c r="G79" s="117">
        <v>4000</v>
      </c>
      <c r="H79" s="117">
        <v>4000</v>
      </c>
      <c r="I79" s="129">
        <v>1</v>
      </c>
      <c r="J79" s="132">
        <v>4000</v>
      </c>
      <c r="K79" s="230">
        <v>4000</v>
      </c>
    </row>
    <row r="80" spans="1:11" x14ac:dyDescent="0.3">
      <c r="A80" s="644"/>
      <c r="B80" s="185" t="s">
        <v>169</v>
      </c>
      <c r="C80" s="186" t="s">
        <v>171</v>
      </c>
      <c r="D80" s="237"/>
      <c r="E80" s="237"/>
      <c r="F80" s="237">
        <v>0</v>
      </c>
      <c r="G80" s="239">
        <v>6520</v>
      </c>
      <c r="H80" s="239">
        <v>0</v>
      </c>
      <c r="I80" s="129">
        <v>0</v>
      </c>
      <c r="J80" s="247">
        <v>0</v>
      </c>
      <c r="K80" s="240">
        <v>0</v>
      </c>
    </row>
    <row r="81" spans="1:11" ht="15" thickBot="1" x14ac:dyDescent="0.35">
      <c r="A81" s="645"/>
      <c r="B81" s="146">
        <v>640</v>
      </c>
      <c r="C81" s="187" t="s">
        <v>168</v>
      </c>
      <c r="D81" s="119">
        <v>648372</v>
      </c>
      <c r="E81" s="119">
        <v>711940.43</v>
      </c>
      <c r="F81" s="119">
        <v>703892</v>
      </c>
      <c r="G81" s="120">
        <v>746358</v>
      </c>
      <c r="H81" s="120">
        <v>766320</v>
      </c>
      <c r="I81" s="231">
        <v>1.0267458779834877</v>
      </c>
      <c r="J81" s="247">
        <v>728278</v>
      </c>
      <c r="K81" s="240">
        <v>801472</v>
      </c>
    </row>
    <row r="82" spans="1:11" ht="15" hidden="1" thickBot="1" x14ac:dyDescent="0.35">
      <c r="A82" s="188" t="s">
        <v>172</v>
      </c>
      <c r="B82" s="646" t="s">
        <v>173</v>
      </c>
      <c r="C82" s="647"/>
      <c r="D82" s="263"/>
      <c r="E82" s="263"/>
      <c r="F82" s="263"/>
      <c r="G82" s="264"/>
      <c r="H82" s="264">
        <v>0</v>
      </c>
      <c r="I82" s="233">
        <v>0</v>
      </c>
      <c r="J82" s="233"/>
      <c r="K82" s="265"/>
    </row>
    <row r="83" spans="1:11" ht="15" hidden="1" thickBot="1" x14ac:dyDescent="0.35">
      <c r="A83" s="189"/>
      <c r="B83" s="177">
        <v>630</v>
      </c>
      <c r="C83" s="190" t="s">
        <v>170</v>
      </c>
      <c r="D83" s="111"/>
      <c r="E83" s="111"/>
      <c r="F83" s="111"/>
      <c r="G83" s="112"/>
      <c r="H83" s="112"/>
      <c r="I83" s="242">
        <v>0</v>
      </c>
      <c r="J83" s="242"/>
      <c r="K83" s="266"/>
    </row>
    <row r="84" spans="1:11" ht="15" thickBot="1" x14ac:dyDescent="0.35">
      <c r="A84" s="175" t="s">
        <v>174</v>
      </c>
      <c r="B84" s="648" t="s">
        <v>175</v>
      </c>
      <c r="C84" s="649"/>
      <c r="D84" s="346">
        <v>79332.61</v>
      </c>
      <c r="E84" s="108">
        <v>20496.760000000002</v>
      </c>
      <c r="F84" s="108">
        <v>21773.670000000002</v>
      </c>
      <c r="G84" s="109">
        <v>23225</v>
      </c>
      <c r="H84" s="109">
        <v>23225</v>
      </c>
      <c r="I84" s="81">
        <v>1</v>
      </c>
      <c r="J84" s="241">
        <v>23225</v>
      </c>
      <c r="K84" s="49">
        <v>23225</v>
      </c>
    </row>
    <row r="85" spans="1:11" x14ac:dyDescent="0.3">
      <c r="A85" s="640"/>
      <c r="B85" s="152">
        <v>610</v>
      </c>
      <c r="C85" s="14" t="s">
        <v>111</v>
      </c>
      <c r="D85" s="54">
        <v>12073.77</v>
      </c>
      <c r="E85" s="54">
        <v>14305.76</v>
      </c>
      <c r="F85" s="54">
        <v>15000.18</v>
      </c>
      <c r="G85" s="55">
        <v>15876</v>
      </c>
      <c r="H85" s="55">
        <v>15876</v>
      </c>
      <c r="I85" s="126">
        <v>1</v>
      </c>
      <c r="J85" s="127">
        <v>15876</v>
      </c>
      <c r="K85" s="128">
        <v>15876</v>
      </c>
    </row>
    <row r="86" spans="1:11" x14ac:dyDescent="0.3">
      <c r="A86" s="641"/>
      <c r="B86" s="153">
        <v>620</v>
      </c>
      <c r="C86" s="15" t="s">
        <v>112</v>
      </c>
      <c r="D86" s="59">
        <v>4416.82</v>
      </c>
      <c r="E86" s="59">
        <v>5241.0600000000004</v>
      </c>
      <c r="F86" s="59">
        <v>5618.57</v>
      </c>
      <c r="G86" s="60">
        <v>5549</v>
      </c>
      <c r="H86" s="60">
        <v>5549</v>
      </c>
      <c r="I86" s="129">
        <v>1</v>
      </c>
      <c r="J86" s="132">
        <v>5549</v>
      </c>
      <c r="K86" s="230">
        <v>5549</v>
      </c>
    </row>
    <row r="87" spans="1:11" x14ac:dyDescent="0.3">
      <c r="A87" s="641"/>
      <c r="B87" s="153">
        <v>630</v>
      </c>
      <c r="C87" s="15" t="s">
        <v>113</v>
      </c>
      <c r="D87" s="59">
        <v>722.08000000000175</v>
      </c>
      <c r="E87" s="59">
        <v>242.74</v>
      </c>
      <c r="F87" s="59">
        <v>435.22</v>
      </c>
      <c r="G87" s="60">
        <v>1000</v>
      </c>
      <c r="H87" s="60">
        <v>1000</v>
      </c>
      <c r="I87" s="129">
        <v>1</v>
      </c>
      <c r="J87" s="132">
        <v>1000</v>
      </c>
      <c r="K87" s="230">
        <v>1000</v>
      </c>
    </row>
    <row r="88" spans="1:11" ht="15" thickBot="1" x14ac:dyDescent="0.35">
      <c r="A88" s="641"/>
      <c r="B88" s="191">
        <v>640</v>
      </c>
      <c r="C88" s="192" t="s">
        <v>114</v>
      </c>
      <c r="D88" s="79">
        <v>62052.74</v>
      </c>
      <c r="E88" s="79">
        <v>707.2</v>
      </c>
      <c r="F88" s="79">
        <v>719.7</v>
      </c>
      <c r="G88" s="80">
        <v>800</v>
      </c>
      <c r="H88" s="80">
        <v>800</v>
      </c>
      <c r="I88" s="231">
        <v>1</v>
      </c>
      <c r="J88" s="247">
        <v>800</v>
      </c>
      <c r="K88" s="240">
        <v>800</v>
      </c>
    </row>
    <row r="89" spans="1:11" ht="15" hidden="1" thickBot="1" x14ac:dyDescent="0.35">
      <c r="A89" s="642"/>
      <c r="B89" s="193"/>
      <c r="C89" s="194"/>
      <c r="D89" s="64">
        <v>67.2</v>
      </c>
      <c r="E89" s="64"/>
      <c r="F89" s="64"/>
      <c r="G89" s="65"/>
      <c r="H89" s="65"/>
      <c r="I89" s="231">
        <v>0</v>
      </c>
      <c r="J89" s="231"/>
      <c r="K89" s="232"/>
    </row>
    <row r="90" spans="1:11" ht="15" thickBot="1" x14ac:dyDescent="0.35">
      <c r="A90" s="195" t="s">
        <v>176</v>
      </c>
      <c r="B90" s="650" t="s">
        <v>177</v>
      </c>
      <c r="C90" s="651"/>
      <c r="D90" s="344">
        <v>16829.010000000002</v>
      </c>
      <c r="E90" s="99">
        <v>23588.97</v>
      </c>
      <c r="F90" s="99">
        <v>7101.8</v>
      </c>
      <c r="G90" s="70">
        <v>20708</v>
      </c>
      <c r="H90" s="70">
        <v>20708</v>
      </c>
      <c r="I90" s="81">
        <v>1</v>
      </c>
      <c r="J90" s="241">
        <v>20708</v>
      </c>
      <c r="K90" s="49">
        <v>20708</v>
      </c>
    </row>
    <row r="91" spans="1:11" x14ac:dyDescent="0.3">
      <c r="A91" s="640"/>
      <c r="B91" s="152">
        <v>610</v>
      </c>
      <c r="C91" s="14" t="s">
        <v>111</v>
      </c>
      <c r="D91" s="54">
        <v>12005.13</v>
      </c>
      <c r="E91" s="54">
        <v>6124.62</v>
      </c>
      <c r="F91" s="54">
        <v>5265.81</v>
      </c>
      <c r="G91" s="55">
        <v>14604</v>
      </c>
      <c r="H91" s="55">
        <v>14604</v>
      </c>
      <c r="I91" s="126">
        <v>1</v>
      </c>
      <c r="J91" s="127">
        <v>14604</v>
      </c>
      <c r="K91" s="128">
        <v>14604</v>
      </c>
    </row>
    <row r="92" spans="1:11" x14ac:dyDescent="0.3">
      <c r="A92" s="641"/>
      <c r="B92" s="153">
        <v>620</v>
      </c>
      <c r="C92" s="15" t="s">
        <v>112</v>
      </c>
      <c r="D92" s="59">
        <v>4010.34</v>
      </c>
      <c r="E92" s="59">
        <v>3891.94</v>
      </c>
      <c r="F92" s="59">
        <v>1835.99</v>
      </c>
      <c r="G92" s="60">
        <v>5104</v>
      </c>
      <c r="H92" s="60">
        <v>5104</v>
      </c>
      <c r="I92" s="129">
        <v>1</v>
      </c>
      <c r="J92" s="132">
        <v>5104</v>
      </c>
      <c r="K92" s="230">
        <v>5104</v>
      </c>
    </row>
    <row r="93" spans="1:11" x14ac:dyDescent="0.3">
      <c r="A93" s="641"/>
      <c r="B93" s="191">
        <v>630</v>
      </c>
      <c r="C93" s="169" t="s">
        <v>113</v>
      </c>
      <c r="D93" s="59">
        <v>541.16</v>
      </c>
      <c r="E93" s="59">
        <v>32.409999999999997</v>
      </c>
      <c r="F93" s="59"/>
      <c r="G93" s="60">
        <v>1000</v>
      </c>
      <c r="H93" s="60">
        <v>1000</v>
      </c>
      <c r="I93" s="129">
        <v>1</v>
      </c>
      <c r="J93" s="132">
        <v>1000</v>
      </c>
      <c r="K93" s="230">
        <v>1000</v>
      </c>
    </row>
    <row r="94" spans="1:11" ht="15" thickBot="1" x14ac:dyDescent="0.35">
      <c r="A94" s="642"/>
      <c r="B94" s="193">
        <v>640</v>
      </c>
      <c r="C94" s="16" t="s">
        <v>114</v>
      </c>
      <c r="D94" s="101">
        <v>272.38</v>
      </c>
      <c r="E94" s="101">
        <v>13540</v>
      </c>
      <c r="F94" s="101"/>
      <c r="G94" s="102">
        <v>0</v>
      </c>
      <c r="H94" s="102"/>
      <c r="I94" s="242">
        <v>0</v>
      </c>
      <c r="J94" s="243"/>
      <c r="K94" s="244"/>
    </row>
    <row r="95" spans="1:11" ht="15" thickBot="1" x14ac:dyDescent="0.35">
      <c r="A95" s="175" t="s">
        <v>178</v>
      </c>
      <c r="B95" s="626" t="s">
        <v>179</v>
      </c>
      <c r="C95" s="595"/>
      <c r="D95" s="344">
        <v>245388.62</v>
      </c>
      <c r="E95" s="99">
        <v>284081.65000000002</v>
      </c>
      <c r="F95" s="99">
        <v>296175.28999999998</v>
      </c>
      <c r="G95" s="70">
        <v>349223</v>
      </c>
      <c r="H95" s="70">
        <v>338035</v>
      </c>
      <c r="I95" s="81">
        <v>0.96796316393822857</v>
      </c>
      <c r="J95" s="241">
        <v>324277</v>
      </c>
      <c r="K95" s="49">
        <v>324277</v>
      </c>
    </row>
    <row r="96" spans="1:11" hidden="1" x14ac:dyDescent="0.3">
      <c r="A96" s="643"/>
      <c r="B96" s="152">
        <v>630</v>
      </c>
      <c r="C96" s="14" t="s">
        <v>180</v>
      </c>
      <c r="D96" s="235"/>
      <c r="E96" s="235"/>
      <c r="F96" s="235"/>
      <c r="G96" s="236"/>
      <c r="H96" s="267"/>
      <c r="I96" s="126">
        <v>0</v>
      </c>
      <c r="J96" s="126"/>
      <c r="K96" s="262"/>
    </row>
    <row r="97" spans="1:11" hidden="1" x14ac:dyDescent="0.3">
      <c r="A97" s="644"/>
      <c r="B97" s="153"/>
      <c r="C97" s="169" t="s">
        <v>181</v>
      </c>
      <c r="D97" s="268"/>
      <c r="E97" s="268"/>
      <c r="F97" s="268"/>
      <c r="G97" s="269"/>
      <c r="H97" s="269"/>
      <c r="I97" s="129">
        <v>0</v>
      </c>
      <c r="J97" s="129"/>
      <c r="K97" s="260"/>
    </row>
    <row r="98" spans="1:11" hidden="1" x14ac:dyDescent="0.3">
      <c r="A98" s="644"/>
      <c r="B98" s="153"/>
      <c r="C98" s="169" t="s">
        <v>182</v>
      </c>
      <c r="D98" s="268"/>
      <c r="E98" s="268"/>
      <c r="F98" s="268"/>
      <c r="G98" s="269"/>
      <c r="H98" s="269"/>
      <c r="I98" s="129">
        <v>0</v>
      </c>
      <c r="J98" s="129"/>
      <c r="K98" s="260"/>
    </row>
    <row r="99" spans="1:11" hidden="1" x14ac:dyDescent="0.3">
      <c r="A99" s="644"/>
      <c r="B99" s="153"/>
      <c r="C99" s="169" t="s">
        <v>183</v>
      </c>
      <c r="D99" s="268"/>
      <c r="E99" s="268"/>
      <c r="F99" s="268"/>
      <c r="G99" s="269"/>
      <c r="H99" s="269"/>
      <c r="I99" s="129">
        <v>0</v>
      </c>
      <c r="J99" s="129"/>
      <c r="K99" s="260"/>
    </row>
    <row r="100" spans="1:11" hidden="1" x14ac:dyDescent="0.3">
      <c r="A100" s="644"/>
      <c r="B100" s="153"/>
      <c r="C100" s="15" t="s">
        <v>184</v>
      </c>
      <c r="D100" s="268"/>
      <c r="E100" s="268"/>
      <c r="F100" s="268"/>
      <c r="G100" s="269"/>
      <c r="H100" s="269"/>
      <c r="I100" s="129">
        <v>0</v>
      </c>
      <c r="J100" s="129"/>
      <c r="K100" s="260"/>
    </row>
    <row r="101" spans="1:11" hidden="1" x14ac:dyDescent="0.3">
      <c r="A101" s="644"/>
      <c r="B101" s="160"/>
      <c r="C101" s="161" t="s">
        <v>185</v>
      </c>
      <c r="D101" s="77"/>
      <c r="E101" s="77"/>
      <c r="F101" s="77"/>
      <c r="G101" s="78"/>
      <c r="H101" s="78"/>
      <c r="I101" s="129">
        <v>0</v>
      </c>
      <c r="J101" s="129"/>
      <c r="K101" s="260"/>
    </row>
    <row r="102" spans="1:11" hidden="1" x14ac:dyDescent="0.3">
      <c r="A102" s="644"/>
      <c r="B102" s="191"/>
      <c r="C102" s="169" t="s">
        <v>186</v>
      </c>
      <c r="D102" s="59"/>
      <c r="E102" s="59"/>
      <c r="F102" s="59"/>
      <c r="G102" s="60"/>
      <c r="H102" s="60"/>
      <c r="I102" s="129">
        <v>0</v>
      </c>
      <c r="J102" s="129"/>
      <c r="K102" s="260"/>
    </row>
    <row r="103" spans="1:11" hidden="1" x14ac:dyDescent="0.3">
      <c r="A103" s="644"/>
      <c r="B103" s="191"/>
      <c r="C103" s="169"/>
      <c r="D103" s="59"/>
      <c r="E103" s="59"/>
      <c r="F103" s="59"/>
      <c r="G103" s="60"/>
      <c r="H103" s="60"/>
      <c r="I103" s="129">
        <v>0</v>
      </c>
      <c r="J103" s="129"/>
      <c r="K103" s="260"/>
    </row>
    <row r="104" spans="1:11" hidden="1" x14ac:dyDescent="0.3">
      <c r="A104" s="644"/>
      <c r="B104" s="191"/>
      <c r="C104" s="169"/>
      <c r="D104" s="59"/>
      <c r="E104" s="59"/>
      <c r="F104" s="59"/>
      <c r="G104" s="60"/>
      <c r="H104" s="60"/>
      <c r="I104" s="129">
        <v>0</v>
      </c>
      <c r="J104" s="129"/>
      <c r="K104" s="260"/>
    </row>
    <row r="105" spans="1:11" hidden="1" x14ac:dyDescent="0.3">
      <c r="A105" s="644"/>
      <c r="B105" s="191"/>
      <c r="C105" s="15"/>
      <c r="D105" s="59"/>
      <c r="E105" s="59"/>
      <c r="F105" s="59"/>
      <c r="G105" s="60"/>
      <c r="H105" s="60"/>
      <c r="I105" s="129">
        <v>0</v>
      </c>
      <c r="J105" s="129"/>
      <c r="K105" s="260"/>
    </row>
    <row r="106" spans="1:11" hidden="1" x14ac:dyDescent="0.3">
      <c r="A106" s="644"/>
      <c r="B106" s="191">
        <v>630</v>
      </c>
      <c r="C106" s="15" t="s">
        <v>187</v>
      </c>
      <c r="D106" s="59"/>
      <c r="E106" s="59"/>
      <c r="F106" s="59"/>
      <c r="G106" s="60"/>
      <c r="H106" s="60"/>
      <c r="I106" s="129">
        <v>0</v>
      </c>
      <c r="J106" s="129"/>
      <c r="K106" s="260"/>
    </row>
    <row r="107" spans="1:11" hidden="1" x14ac:dyDescent="0.3">
      <c r="A107" s="644"/>
      <c r="B107" s="191">
        <v>630</v>
      </c>
      <c r="C107" s="15" t="s">
        <v>188</v>
      </c>
      <c r="D107" s="59"/>
      <c r="E107" s="59"/>
      <c r="F107" s="59"/>
      <c r="G107" s="60"/>
      <c r="H107" s="60"/>
      <c r="I107" s="129">
        <v>0</v>
      </c>
      <c r="J107" s="129"/>
      <c r="K107" s="260"/>
    </row>
    <row r="108" spans="1:11" hidden="1" x14ac:dyDescent="0.3">
      <c r="A108" s="644"/>
      <c r="B108" s="191">
        <v>630</v>
      </c>
      <c r="C108" s="15" t="s">
        <v>189</v>
      </c>
      <c r="D108" s="59"/>
      <c r="E108" s="59"/>
      <c r="F108" s="59"/>
      <c r="G108" s="60"/>
      <c r="H108" s="60"/>
      <c r="I108" s="129">
        <v>0</v>
      </c>
      <c r="J108" s="129"/>
      <c r="K108" s="260"/>
    </row>
    <row r="109" spans="1:11" hidden="1" x14ac:dyDescent="0.3">
      <c r="A109" s="644"/>
      <c r="B109" s="191">
        <v>630</v>
      </c>
      <c r="C109" s="15" t="s">
        <v>190</v>
      </c>
      <c r="D109" s="59"/>
      <c r="E109" s="59">
        <v>0</v>
      </c>
      <c r="F109" s="59"/>
      <c r="G109" s="60"/>
      <c r="H109" s="60">
        <v>0</v>
      </c>
      <c r="I109" s="129">
        <v>0</v>
      </c>
      <c r="J109" s="132">
        <v>0</v>
      </c>
      <c r="K109" s="230">
        <v>0</v>
      </c>
    </row>
    <row r="110" spans="1:11" hidden="1" x14ac:dyDescent="0.3">
      <c r="A110" s="644"/>
      <c r="B110" s="191">
        <v>630</v>
      </c>
      <c r="C110" s="169" t="s">
        <v>191</v>
      </c>
      <c r="D110" s="79"/>
      <c r="E110" s="79">
        <v>0</v>
      </c>
      <c r="F110" s="79"/>
      <c r="G110" s="80"/>
      <c r="H110" s="80"/>
      <c r="I110" s="129">
        <v>0</v>
      </c>
      <c r="J110" s="129"/>
      <c r="K110" s="260"/>
    </row>
    <row r="111" spans="1:11" x14ac:dyDescent="0.3">
      <c r="A111" s="644"/>
      <c r="B111" s="191">
        <v>630</v>
      </c>
      <c r="C111" s="169" t="s">
        <v>192</v>
      </c>
      <c r="D111" s="79"/>
      <c r="E111" s="79">
        <v>0</v>
      </c>
      <c r="F111" s="79">
        <v>15600</v>
      </c>
      <c r="G111" s="80">
        <v>67551</v>
      </c>
      <c r="H111" s="80">
        <v>50000</v>
      </c>
      <c r="I111" s="129">
        <v>0.74018149250196152</v>
      </c>
      <c r="J111" s="129"/>
      <c r="K111" s="260"/>
    </row>
    <row r="112" spans="1:11" x14ac:dyDescent="0.3">
      <c r="A112" s="644"/>
      <c r="B112" s="191">
        <v>630</v>
      </c>
      <c r="C112" s="169" t="s">
        <v>193</v>
      </c>
      <c r="D112" s="79">
        <v>26606.62</v>
      </c>
      <c r="E112" s="79">
        <v>63166.650000000023</v>
      </c>
      <c r="F112" s="79">
        <v>35117.29</v>
      </c>
      <c r="G112" s="80">
        <v>25000</v>
      </c>
      <c r="H112" s="80">
        <v>25000</v>
      </c>
      <c r="I112" s="129">
        <v>1</v>
      </c>
      <c r="J112" s="132">
        <v>25000</v>
      </c>
      <c r="K112" s="230">
        <v>25000</v>
      </c>
    </row>
    <row r="113" spans="1:11" ht="15" thickBot="1" x14ac:dyDescent="0.35">
      <c r="A113" s="645"/>
      <c r="B113" s="193">
        <v>640</v>
      </c>
      <c r="C113" s="16" t="s">
        <v>194</v>
      </c>
      <c r="D113" s="64">
        <v>218782</v>
      </c>
      <c r="E113" s="64">
        <v>220915</v>
      </c>
      <c r="F113" s="64">
        <v>245458</v>
      </c>
      <c r="G113" s="65">
        <v>256672</v>
      </c>
      <c r="H113" s="65">
        <v>263035</v>
      </c>
      <c r="I113" s="231">
        <v>1.0247903939658396</v>
      </c>
      <c r="J113" s="247">
        <v>299277</v>
      </c>
      <c r="K113" s="240">
        <v>299277</v>
      </c>
    </row>
    <row r="114" spans="1:11" ht="15" thickBot="1" x14ac:dyDescent="0.35">
      <c r="A114" s="143" t="s">
        <v>195</v>
      </c>
      <c r="B114" s="588" t="s">
        <v>196</v>
      </c>
      <c r="C114" s="577"/>
      <c r="D114" s="344">
        <v>6571.79</v>
      </c>
      <c r="E114" s="99">
        <v>7767.52</v>
      </c>
      <c r="F114" s="99">
        <v>7140.62</v>
      </c>
      <c r="G114" s="70">
        <v>0</v>
      </c>
      <c r="H114" s="70">
        <v>0</v>
      </c>
      <c r="I114" s="81">
        <v>0</v>
      </c>
      <c r="J114" s="241">
        <v>0</v>
      </c>
      <c r="K114" s="49">
        <v>0</v>
      </c>
    </row>
    <row r="115" spans="1:11" ht="15" thickBot="1" x14ac:dyDescent="0.35">
      <c r="A115" s="196"/>
      <c r="B115" s="197"/>
      <c r="C115" s="30" t="s">
        <v>197</v>
      </c>
      <c r="D115" s="50">
        <v>6571.79</v>
      </c>
      <c r="E115" s="50">
        <v>7767.52</v>
      </c>
      <c r="F115" s="50">
        <v>7140.62</v>
      </c>
      <c r="G115" s="51"/>
      <c r="H115" s="51">
        <v>0</v>
      </c>
      <c r="I115" s="233">
        <v>0</v>
      </c>
      <c r="J115" s="245">
        <v>0</v>
      </c>
      <c r="K115" s="246">
        <v>0</v>
      </c>
    </row>
    <row r="116" spans="1:11" ht="15" thickBot="1" x14ac:dyDescent="0.35">
      <c r="A116" s="175" t="s">
        <v>198</v>
      </c>
      <c r="B116" s="626" t="s">
        <v>199</v>
      </c>
      <c r="C116" s="595"/>
      <c r="D116" s="346">
        <v>191418.9</v>
      </c>
      <c r="E116" s="108">
        <v>156371.41</v>
      </c>
      <c r="F116" s="108">
        <v>161828</v>
      </c>
      <c r="G116" s="109">
        <v>158993</v>
      </c>
      <c r="H116" s="109">
        <v>176813</v>
      </c>
      <c r="I116" s="81">
        <v>1.1120804060556124</v>
      </c>
      <c r="J116" s="241">
        <v>186257</v>
      </c>
      <c r="K116" s="49">
        <v>186257</v>
      </c>
    </row>
    <row r="117" spans="1:11" x14ac:dyDescent="0.3">
      <c r="A117" s="643"/>
      <c r="B117" s="198">
        <v>630</v>
      </c>
      <c r="C117" s="172" t="s">
        <v>200</v>
      </c>
      <c r="D117" s="352"/>
      <c r="E117" s="54"/>
      <c r="F117" s="54"/>
      <c r="G117" s="55"/>
      <c r="H117" s="55"/>
      <c r="I117" s="248">
        <v>0</v>
      </c>
      <c r="J117" s="249"/>
      <c r="K117" s="250"/>
    </row>
    <row r="118" spans="1:11" ht="15" thickBot="1" x14ac:dyDescent="0.35">
      <c r="A118" s="645"/>
      <c r="B118" s="170">
        <v>640</v>
      </c>
      <c r="C118" s="194" t="s">
        <v>201</v>
      </c>
      <c r="D118" s="64">
        <v>191418.9</v>
      </c>
      <c r="E118" s="64">
        <v>156371.41</v>
      </c>
      <c r="F118" s="64">
        <v>161828</v>
      </c>
      <c r="G118" s="65">
        <v>158993</v>
      </c>
      <c r="H118" s="65">
        <v>176813</v>
      </c>
      <c r="I118" s="251">
        <v>1.1120804060556124</v>
      </c>
      <c r="J118" s="252">
        <v>186257</v>
      </c>
      <c r="K118" s="253">
        <v>186257</v>
      </c>
    </row>
    <row r="119" spans="1:11" ht="15" thickBot="1" x14ac:dyDescent="0.35">
      <c r="A119" s="175" t="s">
        <v>202</v>
      </c>
      <c r="B119" s="626" t="s">
        <v>203</v>
      </c>
      <c r="C119" s="595"/>
      <c r="D119" s="346">
        <v>583280.46000000008</v>
      </c>
      <c r="E119" s="108">
        <v>703356.43</v>
      </c>
      <c r="F119" s="108">
        <v>597031.88</v>
      </c>
      <c r="G119" s="109">
        <v>793334</v>
      </c>
      <c r="H119" s="109">
        <v>653139</v>
      </c>
      <c r="I119" s="81">
        <v>0.8232837619464185</v>
      </c>
      <c r="J119" s="241">
        <v>533139</v>
      </c>
      <c r="K119" s="49">
        <v>533139</v>
      </c>
    </row>
    <row r="120" spans="1:11" x14ac:dyDescent="0.3">
      <c r="A120" s="643"/>
      <c r="B120" s="152">
        <v>610</v>
      </c>
      <c r="C120" s="14" t="s">
        <v>111</v>
      </c>
      <c r="D120" s="235">
        <v>42900.800000000003</v>
      </c>
      <c r="E120" s="235">
        <v>35469.53</v>
      </c>
      <c r="F120" s="235">
        <v>51860.99</v>
      </c>
      <c r="G120" s="236">
        <v>69560</v>
      </c>
      <c r="H120" s="236">
        <v>69564</v>
      </c>
      <c r="I120" s="126">
        <v>1.0000575043128235</v>
      </c>
      <c r="J120" s="127">
        <v>69564</v>
      </c>
      <c r="K120" s="128">
        <v>69564</v>
      </c>
    </row>
    <row r="121" spans="1:11" x14ac:dyDescent="0.3">
      <c r="A121" s="644"/>
      <c r="B121" s="153">
        <v>620</v>
      </c>
      <c r="C121" s="15" t="s">
        <v>112</v>
      </c>
      <c r="D121" s="116">
        <v>15172.28</v>
      </c>
      <c r="E121" s="116">
        <v>15007.65</v>
      </c>
      <c r="F121" s="116">
        <v>19907.18</v>
      </c>
      <c r="G121" s="117">
        <v>24343</v>
      </c>
      <c r="H121" s="117">
        <v>24313</v>
      </c>
      <c r="I121" s="129">
        <v>0.9987676128661217</v>
      </c>
      <c r="J121" s="132">
        <v>24313</v>
      </c>
      <c r="K121" s="230">
        <v>24313</v>
      </c>
    </row>
    <row r="122" spans="1:11" x14ac:dyDescent="0.3">
      <c r="A122" s="644"/>
      <c r="B122" s="153">
        <v>630</v>
      </c>
      <c r="C122" s="15" t="s">
        <v>113</v>
      </c>
      <c r="D122" s="116">
        <v>408635.18</v>
      </c>
      <c r="E122" s="116">
        <v>447100.82</v>
      </c>
      <c r="F122" s="116">
        <v>439671.06</v>
      </c>
      <c r="G122" s="117">
        <v>439000</v>
      </c>
      <c r="H122" s="117">
        <v>427246</v>
      </c>
      <c r="I122" s="129">
        <v>0.97322551252847378</v>
      </c>
      <c r="J122" s="132">
        <v>427246</v>
      </c>
      <c r="K122" s="230">
        <v>427246</v>
      </c>
    </row>
    <row r="123" spans="1:11" x14ac:dyDescent="0.3">
      <c r="A123" s="644"/>
      <c r="B123" s="142">
        <v>640</v>
      </c>
      <c r="C123" s="15" t="s">
        <v>114</v>
      </c>
      <c r="D123" s="116"/>
      <c r="E123" s="116">
        <v>5686.2599999999984</v>
      </c>
      <c r="F123" s="116">
        <v>2541.1700000000005</v>
      </c>
      <c r="G123" s="117">
        <v>3200</v>
      </c>
      <c r="H123" s="117"/>
      <c r="I123" s="129">
        <v>0</v>
      </c>
      <c r="J123" s="132"/>
      <c r="K123" s="230"/>
    </row>
    <row r="124" spans="1:11" x14ac:dyDescent="0.3">
      <c r="A124" s="644"/>
      <c r="B124" s="142">
        <v>630</v>
      </c>
      <c r="C124" s="15" t="s">
        <v>204</v>
      </c>
      <c r="D124" s="116">
        <v>18898.400000000001</v>
      </c>
      <c r="E124" s="116">
        <v>127992.17</v>
      </c>
      <c r="F124" s="116">
        <v>71986.48000000001</v>
      </c>
      <c r="G124" s="117">
        <v>0</v>
      </c>
      <c r="H124" s="117"/>
      <c r="I124" s="231">
        <v>0</v>
      </c>
      <c r="J124" s="247"/>
      <c r="K124" s="240"/>
    </row>
    <row r="125" spans="1:11" x14ac:dyDescent="0.3">
      <c r="A125" s="644"/>
      <c r="B125" s="142">
        <v>630</v>
      </c>
      <c r="C125" s="15" t="s">
        <v>205</v>
      </c>
      <c r="D125" s="116">
        <f>67324.5+8670</f>
        <v>75994.5</v>
      </c>
      <c r="E125" s="116">
        <f>49000+14000</f>
        <v>63000</v>
      </c>
      <c r="F125" s="116"/>
      <c r="G125" s="117">
        <v>0</v>
      </c>
      <c r="H125" s="117"/>
      <c r="I125" s="231">
        <v>0</v>
      </c>
      <c r="J125" s="247"/>
      <c r="K125" s="240"/>
    </row>
    <row r="126" spans="1:11" x14ac:dyDescent="0.3">
      <c r="A126" s="644"/>
      <c r="B126" s="142">
        <v>630</v>
      </c>
      <c r="C126" s="15" t="s">
        <v>206</v>
      </c>
      <c r="D126" s="116"/>
      <c r="E126" s="116"/>
      <c r="F126" s="116"/>
      <c r="G126" s="117">
        <v>245110</v>
      </c>
      <c r="H126" s="117">
        <v>120000</v>
      </c>
      <c r="I126" s="231">
        <v>0.48957610868589613</v>
      </c>
      <c r="J126" s="247"/>
      <c r="K126" s="240"/>
    </row>
    <row r="127" spans="1:11" hidden="1" x14ac:dyDescent="0.3">
      <c r="A127" s="644"/>
      <c r="B127" s="142"/>
      <c r="C127" s="15" t="s">
        <v>204</v>
      </c>
      <c r="D127" s="116">
        <v>14890.49</v>
      </c>
      <c r="E127" s="116"/>
      <c r="F127" s="116"/>
      <c r="G127" s="117">
        <v>0</v>
      </c>
      <c r="H127" s="117"/>
      <c r="I127" s="231">
        <v>0</v>
      </c>
      <c r="J127" s="247"/>
      <c r="K127" s="240"/>
    </row>
    <row r="128" spans="1:11" hidden="1" x14ac:dyDescent="0.3">
      <c r="A128" s="644"/>
      <c r="B128" s="142"/>
      <c r="C128" s="15" t="s">
        <v>207</v>
      </c>
      <c r="D128" s="116"/>
      <c r="E128" s="116"/>
      <c r="F128" s="116"/>
      <c r="G128" s="117"/>
      <c r="H128" s="270"/>
      <c r="I128" s="231">
        <v>0</v>
      </c>
      <c r="J128" s="247"/>
      <c r="K128" s="240"/>
    </row>
    <row r="129" spans="1:11" ht="15" thickBot="1" x14ac:dyDescent="0.35">
      <c r="A129" s="645"/>
      <c r="B129" s="154">
        <v>640</v>
      </c>
      <c r="C129" s="199" t="s">
        <v>201</v>
      </c>
      <c r="D129" s="104">
        <v>6788.81</v>
      </c>
      <c r="E129" s="104">
        <v>9100</v>
      </c>
      <c r="F129" s="104">
        <v>11065</v>
      </c>
      <c r="G129" s="105">
        <v>12121</v>
      </c>
      <c r="H129" s="105">
        <v>12016</v>
      </c>
      <c r="I129" s="231">
        <v>0.99133734840359711</v>
      </c>
      <c r="J129" s="247">
        <v>12016</v>
      </c>
      <c r="K129" s="240">
        <v>12016</v>
      </c>
    </row>
    <row r="130" spans="1:11" ht="15" hidden="1" thickBot="1" x14ac:dyDescent="0.35">
      <c r="A130" s="188" t="s">
        <v>208</v>
      </c>
      <c r="B130" s="638" t="s">
        <v>209</v>
      </c>
      <c r="C130" s="639"/>
      <c r="D130" s="73">
        <v>1065</v>
      </c>
      <c r="E130" s="73"/>
      <c r="F130" s="73"/>
      <c r="G130" s="74"/>
      <c r="H130" s="74"/>
      <c r="I130" s="81">
        <v>0</v>
      </c>
      <c r="J130" s="271"/>
      <c r="K130" s="234"/>
    </row>
    <row r="131" spans="1:11" ht="15" hidden="1" thickBot="1" x14ac:dyDescent="0.35">
      <c r="A131" s="189"/>
      <c r="B131" s="200">
        <v>600</v>
      </c>
      <c r="C131" s="30" t="s">
        <v>210</v>
      </c>
      <c r="D131" s="104">
        <v>1065</v>
      </c>
      <c r="E131" s="104"/>
      <c r="F131" s="104"/>
      <c r="G131" s="105"/>
      <c r="H131" s="105"/>
      <c r="I131" s="242">
        <v>0</v>
      </c>
      <c r="J131" s="243"/>
      <c r="K131" s="244"/>
    </row>
    <row r="132" spans="1:11" ht="15" thickBot="1" x14ac:dyDescent="0.35">
      <c r="A132" s="175" t="s">
        <v>211</v>
      </c>
      <c r="B132" s="626" t="s">
        <v>212</v>
      </c>
      <c r="C132" s="595"/>
      <c r="D132" s="346">
        <v>463096.88</v>
      </c>
      <c r="E132" s="108">
        <v>501093.99</v>
      </c>
      <c r="F132" s="108">
        <v>432135</v>
      </c>
      <c r="G132" s="109">
        <v>413743</v>
      </c>
      <c r="H132" s="109">
        <v>420415</v>
      </c>
      <c r="I132" s="81">
        <v>1.016125952584092</v>
      </c>
      <c r="J132" s="241">
        <v>420415</v>
      </c>
      <c r="K132" s="49">
        <v>420415</v>
      </c>
    </row>
    <row r="133" spans="1:11" x14ac:dyDescent="0.3">
      <c r="A133" s="640"/>
      <c r="B133" s="201"/>
      <c r="C133" s="14" t="s">
        <v>213</v>
      </c>
      <c r="D133" s="77">
        <v>320916.88</v>
      </c>
      <c r="E133" s="77">
        <v>352753.99</v>
      </c>
      <c r="F133" s="77">
        <v>300765</v>
      </c>
      <c r="G133" s="78">
        <v>225789</v>
      </c>
      <c r="H133" s="78">
        <v>147945</v>
      </c>
      <c r="I133" s="126">
        <v>0.65523564035449022</v>
      </c>
      <c r="J133" s="127">
        <v>147945</v>
      </c>
      <c r="K133" s="128">
        <v>147945</v>
      </c>
    </row>
    <row r="134" spans="1:11" x14ac:dyDescent="0.3">
      <c r="A134" s="641"/>
      <c r="B134" s="202"/>
      <c r="C134" s="15" t="s">
        <v>214</v>
      </c>
      <c r="D134" s="59">
        <v>142180</v>
      </c>
      <c r="E134" s="59">
        <v>148340</v>
      </c>
      <c r="F134" s="59">
        <v>67470</v>
      </c>
      <c r="G134" s="60">
        <v>122954</v>
      </c>
      <c r="H134" s="60">
        <v>207470</v>
      </c>
      <c r="I134" s="129">
        <v>1.6873790197960212</v>
      </c>
      <c r="J134" s="132">
        <v>207470</v>
      </c>
      <c r="K134" s="230">
        <v>207470</v>
      </c>
    </row>
    <row r="135" spans="1:11" hidden="1" x14ac:dyDescent="0.3">
      <c r="A135" s="641"/>
      <c r="B135" s="202"/>
      <c r="C135" s="15" t="s">
        <v>215</v>
      </c>
      <c r="D135" s="59"/>
      <c r="E135" s="59"/>
      <c r="F135" s="59"/>
      <c r="G135" s="60">
        <v>0</v>
      </c>
      <c r="H135" s="60">
        <v>0</v>
      </c>
      <c r="I135" s="129">
        <v>0</v>
      </c>
      <c r="J135" s="247"/>
      <c r="K135" s="240"/>
    </row>
    <row r="136" spans="1:11" ht="15" thickBot="1" x14ac:dyDescent="0.35">
      <c r="A136" s="642"/>
      <c r="B136" s="203"/>
      <c r="C136" s="16" t="s">
        <v>216</v>
      </c>
      <c r="D136" s="79"/>
      <c r="E136" s="79"/>
      <c r="F136" s="79">
        <v>63900</v>
      </c>
      <c r="G136" s="80">
        <v>65000</v>
      </c>
      <c r="H136" s="80">
        <v>65000</v>
      </c>
      <c r="I136" s="231">
        <v>1</v>
      </c>
      <c r="J136" s="247">
        <v>65000</v>
      </c>
      <c r="K136" s="240">
        <v>65000</v>
      </c>
    </row>
    <row r="137" spans="1:11" ht="15" thickBot="1" x14ac:dyDescent="0.35">
      <c r="A137" s="143" t="s">
        <v>217</v>
      </c>
      <c r="B137" s="588" t="s">
        <v>218</v>
      </c>
      <c r="C137" s="577"/>
      <c r="D137" s="344">
        <v>354233.36</v>
      </c>
      <c r="E137" s="99">
        <v>519374.83</v>
      </c>
      <c r="F137" s="99">
        <v>558901.35</v>
      </c>
      <c r="G137" s="70">
        <v>501413</v>
      </c>
      <c r="H137" s="70">
        <v>646237</v>
      </c>
      <c r="I137" s="81">
        <v>1.2888317614421645</v>
      </c>
      <c r="J137" s="241">
        <v>646237</v>
      </c>
      <c r="K137" s="49">
        <v>646237</v>
      </c>
    </row>
    <row r="138" spans="1:11" x14ac:dyDescent="0.3">
      <c r="A138" s="640"/>
      <c r="B138" s="204"/>
      <c r="C138" s="148" t="s">
        <v>219</v>
      </c>
      <c r="D138" s="54">
        <v>3866.95</v>
      </c>
      <c r="E138" s="54">
        <v>4247.0300000000007</v>
      </c>
      <c r="F138" s="54">
        <v>2971.8200000000006</v>
      </c>
      <c r="G138" s="55">
        <v>9800</v>
      </c>
      <c r="H138" s="55">
        <v>9800</v>
      </c>
      <c r="I138" s="126">
        <v>1</v>
      </c>
      <c r="J138" s="127">
        <v>9800</v>
      </c>
      <c r="K138" s="128">
        <v>9800</v>
      </c>
    </row>
    <row r="139" spans="1:11" x14ac:dyDescent="0.3">
      <c r="A139" s="641"/>
      <c r="B139" s="205"/>
      <c r="C139" s="149" t="s">
        <v>220</v>
      </c>
      <c r="D139" s="77"/>
      <c r="E139" s="77"/>
      <c r="F139" s="77">
        <v>65414.53</v>
      </c>
      <c r="G139" s="78">
        <v>65985</v>
      </c>
      <c r="H139" s="78"/>
      <c r="I139" s="129">
        <v>0</v>
      </c>
      <c r="J139" s="129"/>
      <c r="K139" s="260"/>
    </row>
    <row r="140" spans="1:11" x14ac:dyDescent="0.3">
      <c r="A140" s="641"/>
      <c r="B140" s="205"/>
      <c r="C140" s="149" t="s">
        <v>221</v>
      </c>
      <c r="D140" s="77">
        <v>55000</v>
      </c>
      <c r="E140" s="77">
        <v>35000</v>
      </c>
      <c r="F140" s="77">
        <v>30000</v>
      </c>
      <c r="G140" s="78">
        <v>0</v>
      </c>
      <c r="H140" s="78">
        <v>30000</v>
      </c>
      <c r="I140" s="129">
        <v>0</v>
      </c>
      <c r="J140" s="132">
        <v>30000</v>
      </c>
      <c r="K140" s="230">
        <v>30000</v>
      </c>
    </row>
    <row r="141" spans="1:11" x14ac:dyDescent="0.3">
      <c r="A141" s="641"/>
      <c r="B141" s="205"/>
      <c r="C141" s="149" t="s">
        <v>222</v>
      </c>
      <c r="D141" s="77">
        <v>7200</v>
      </c>
      <c r="E141" s="77">
        <v>6000</v>
      </c>
      <c r="F141" s="77">
        <v>13200</v>
      </c>
      <c r="G141" s="78">
        <v>4000</v>
      </c>
      <c r="H141" s="78">
        <v>5000</v>
      </c>
      <c r="I141" s="129">
        <v>1.25</v>
      </c>
      <c r="J141" s="132">
        <v>5000</v>
      </c>
      <c r="K141" s="230">
        <v>5000</v>
      </c>
    </row>
    <row r="142" spans="1:11" x14ac:dyDescent="0.3">
      <c r="A142" s="641"/>
      <c r="B142" s="205"/>
      <c r="C142" s="149" t="s">
        <v>223</v>
      </c>
      <c r="D142" s="77"/>
      <c r="E142" s="77">
        <v>11000</v>
      </c>
      <c r="F142" s="77">
        <v>4000</v>
      </c>
      <c r="G142" s="78">
        <v>4000</v>
      </c>
      <c r="H142" s="78">
        <v>12000</v>
      </c>
      <c r="I142" s="129">
        <v>3</v>
      </c>
      <c r="J142" s="132">
        <v>12000</v>
      </c>
      <c r="K142" s="230">
        <v>12000</v>
      </c>
    </row>
    <row r="143" spans="1:11" x14ac:dyDescent="0.3">
      <c r="A143" s="641"/>
      <c r="B143" s="206"/>
      <c r="C143" s="149" t="s">
        <v>224</v>
      </c>
      <c r="D143" s="59"/>
      <c r="E143" s="59">
        <v>4500</v>
      </c>
      <c r="F143" s="59"/>
      <c r="G143" s="60">
        <v>0</v>
      </c>
      <c r="H143" s="60">
        <v>0</v>
      </c>
      <c r="I143" s="129">
        <v>0</v>
      </c>
      <c r="J143" s="132">
        <v>0</v>
      </c>
      <c r="K143" s="230">
        <v>0</v>
      </c>
    </row>
    <row r="144" spans="1:11" x14ac:dyDescent="0.3">
      <c r="A144" s="641"/>
      <c r="B144" s="206"/>
      <c r="C144" s="149" t="s">
        <v>225</v>
      </c>
      <c r="D144" s="59"/>
      <c r="E144" s="59">
        <v>9000</v>
      </c>
      <c r="F144" s="59"/>
      <c r="G144" s="60">
        <v>0</v>
      </c>
      <c r="H144" s="60">
        <v>0</v>
      </c>
      <c r="I144" s="129">
        <v>0</v>
      </c>
      <c r="J144" s="132">
        <v>0</v>
      </c>
      <c r="K144" s="230">
        <v>0</v>
      </c>
    </row>
    <row r="145" spans="1:11" x14ac:dyDescent="0.3">
      <c r="A145" s="641"/>
      <c r="B145" s="206"/>
      <c r="C145" s="149" t="s">
        <v>226</v>
      </c>
      <c r="D145" s="59">
        <v>4000</v>
      </c>
      <c r="E145" s="59">
        <v>4472.8000000000011</v>
      </c>
      <c r="F145" s="59"/>
      <c r="G145" s="60">
        <v>3000</v>
      </c>
      <c r="H145" s="60">
        <v>7000</v>
      </c>
      <c r="I145" s="129">
        <v>2.3333333333333335</v>
      </c>
      <c r="J145" s="132">
        <v>7000</v>
      </c>
      <c r="K145" s="230">
        <v>7000</v>
      </c>
    </row>
    <row r="146" spans="1:11" x14ac:dyDescent="0.3">
      <c r="A146" s="641"/>
      <c r="B146" s="206"/>
      <c r="C146" s="149" t="s">
        <v>227</v>
      </c>
      <c r="D146" s="59">
        <v>89723</v>
      </c>
      <c r="E146" s="59">
        <v>190619</v>
      </c>
      <c r="F146" s="59">
        <v>200187</v>
      </c>
      <c r="G146" s="60">
        <v>226260</v>
      </c>
      <c r="H146" s="60">
        <v>348590</v>
      </c>
      <c r="I146" s="129">
        <v>1.5406611862459119</v>
      </c>
      <c r="J146" s="132">
        <v>348590</v>
      </c>
      <c r="K146" s="230">
        <v>348590</v>
      </c>
    </row>
    <row r="147" spans="1:11" x14ac:dyDescent="0.3">
      <c r="A147" s="641"/>
      <c r="B147" s="206"/>
      <c r="C147" s="149" t="s">
        <v>228</v>
      </c>
      <c r="D147" s="59">
        <v>90525.41</v>
      </c>
      <c r="E147" s="59">
        <v>132000</v>
      </c>
      <c r="F147" s="59">
        <v>123368</v>
      </c>
      <c r="G147" s="60">
        <v>123368</v>
      </c>
      <c r="H147" s="60">
        <v>130000</v>
      </c>
      <c r="I147" s="129">
        <v>1.0537578626548214</v>
      </c>
      <c r="J147" s="132">
        <v>130000</v>
      </c>
      <c r="K147" s="230">
        <v>130000</v>
      </c>
    </row>
    <row r="148" spans="1:11" hidden="1" x14ac:dyDescent="0.3">
      <c r="A148" s="641"/>
      <c r="B148" s="206"/>
      <c r="C148" s="149" t="s">
        <v>229</v>
      </c>
      <c r="D148" s="59"/>
      <c r="E148" s="59"/>
      <c r="F148" s="59"/>
      <c r="G148" s="60">
        <v>0</v>
      </c>
      <c r="H148" s="60">
        <v>0</v>
      </c>
      <c r="I148" s="129">
        <v>0</v>
      </c>
      <c r="J148" s="132">
        <v>0</v>
      </c>
      <c r="K148" s="230">
        <v>0</v>
      </c>
    </row>
    <row r="149" spans="1:11" hidden="1" x14ac:dyDescent="0.3">
      <c r="A149" s="641"/>
      <c r="B149" s="207"/>
      <c r="C149" s="15" t="s">
        <v>230</v>
      </c>
      <c r="D149" s="59"/>
      <c r="E149" s="59"/>
      <c r="F149" s="59"/>
      <c r="G149" s="60">
        <v>0</v>
      </c>
      <c r="H149" s="60">
        <v>0</v>
      </c>
      <c r="I149" s="129">
        <v>0</v>
      </c>
      <c r="J149" s="132">
        <v>0</v>
      </c>
      <c r="K149" s="230">
        <v>0</v>
      </c>
    </row>
    <row r="150" spans="1:11" x14ac:dyDescent="0.3">
      <c r="A150" s="641"/>
      <c r="B150" s="208"/>
      <c r="C150" s="169" t="s">
        <v>231</v>
      </c>
      <c r="D150" s="79">
        <v>21115</v>
      </c>
      <c r="E150" s="79">
        <v>25555</v>
      </c>
      <c r="F150" s="79">
        <v>25000</v>
      </c>
      <c r="G150" s="80">
        <v>0</v>
      </c>
      <c r="H150" s="80">
        <v>38847</v>
      </c>
      <c r="I150" s="129">
        <v>0</v>
      </c>
      <c r="J150" s="132">
        <v>38847</v>
      </c>
      <c r="K150" s="230">
        <v>38847</v>
      </c>
    </row>
    <row r="151" spans="1:11" ht="15" thickBot="1" x14ac:dyDescent="0.35">
      <c r="A151" s="642"/>
      <c r="B151" s="209"/>
      <c r="C151" s="16" t="s">
        <v>232</v>
      </c>
      <c r="D151" s="64">
        <v>82803</v>
      </c>
      <c r="E151" s="64">
        <v>96981</v>
      </c>
      <c r="F151" s="64">
        <v>94760</v>
      </c>
      <c r="G151" s="65">
        <v>65000</v>
      </c>
      <c r="H151" s="65">
        <v>65000</v>
      </c>
      <c r="I151" s="231">
        <v>1</v>
      </c>
      <c r="J151" s="247">
        <v>65000</v>
      </c>
      <c r="K151" s="240">
        <v>65000</v>
      </c>
    </row>
    <row r="152" spans="1:11" ht="15" thickBot="1" x14ac:dyDescent="0.35">
      <c r="A152" s="188" t="s">
        <v>233</v>
      </c>
      <c r="B152" s="588" t="s">
        <v>234</v>
      </c>
      <c r="C152" s="577"/>
      <c r="D152" s="346">
        <v>49545.7</v>
      </c>
      <c r="E152" s="108">
        <v>59886.53</v>
      </c>
      <c r="F152" s="108">
        <v>62796.480000000003</v>
      </c>
      <c r="G152" s="109">
        <v>61961</v>
      </c>
      <c r="H152" s="109">
        <v>68961</v>
      </c>
      <c r="I152" s="81">
        <v>1.1129742902793693</v>
      </c>
      <c r="J152" s="241">
        <v>68961</v>
      </c>
      <c r="K152" s="49">
        <v>68961</v>
      </c>
    </row>
    <row r="153" spans="1:11" x14ac:dyDescent="0.3">
      <c r="A153" s="640"/>
      <c r="B153" s="152">
        <v>630</v>
      </c>
      <c r="C153" s="148" t="s">
        <v>235</v>
      </c>
      <c r="D153" s="54">
        <v>37622.699999999997</v>
      </c>
      <c r="E153" s="54">
        <v>45858.53</v>
      </c>
      <c r="F153" s="54">
        <v>46296.480000000003</v>
      </c>
      <c r="G153" s="55">
        <v>49961</v>
      </c>
      <c r="H153" s="55">
        <v>49961</v>
      </c>
      <c r="I153" s="126">
        <v>1</v>
      </c>
      <c r="J153" s="127">
        <v>49961</v>
      </c>
      <c r="K153" s="128">
        <v>49961</v>
      </c>
    </row>
    <row r="154" spans="1:11" ht="15" thickBot="1" x14ac:dyDescent="0.35">
      <c r="A154" s="642"/>
      <c r="B154" s="193">
        <v>630</v>
      </c>
      <c r="C154" s="194" t="s">
        <v>236</v>
      </c>
      <c r="D154" s="64">
        <v>11923</v>
      </c>
      <c r="E154" s="64">
        <v>14028</v>
      </c>
      <c r="F154" s="64">
        <v>16500</v>
      </c>
      <c r="G154" s="65">
        <v>12000</v>
      </c>
      <c r="H154" s="65">
        <v>19000</v>
      </c>
      <c r="I154" s="231">
        <v>1.5833333333333333</v>
      </c>
      <c r="J154" s="247">
        <v>19000</v>
      </c>
      <c r="K154" s="240">
        <v>19000</v>
      </c>
    </row>
    <row r="155" spans="1:11" ht="15" thickBot="1" x14ac:dyDescent="0.35">
      <c r="A155" s="175" t="s">
        <v>237</v>
      </c>
      <c r="B155" s="588" t="s">
        <v>238</v>
      </c>
      <c r="C155" s="577"/>
      <c r="D155" s="344">
        <v>131965.77000000002</v>
      </c>
      <c r="E155" s="99">
        <v>120110.47</v>
      </c>
      <c r="F155" s="99">
        <v>104665.27</v>
      </c>
      <c r="G155" s="70">
        <v>116156</v>
      </c>
      <c r="H155" s="70">
        <v>114966</v>
      </c>
      <c r="I155" s="81">
        <v>0.98975515685801851</v>
      </c>
      <c r="J155" s="241">
        <v>127307</v>
      </c>
      <c r="K155" s="49">
        <v>127307</v>
      </c>
    </row>
    <row r="156" spans="1:11" x14ac:dyDescent="0.3">
      <c r="A156" s="620"/>
      <c r="B156" s="635"/>
      <c r="C156" s="15" t="s">
        <v>424</v>
      </c>
      <c r="D156" s="77"/>
      <c r="E156" s="77"/>
      <c r="F156" s="77">
        <v>7000</v>
      </c>
      <c r="G156" s="78">
        <v>2000</v>
      </c>
      <c r="H156" s="78">
        <v>7000</v>
      </c>
      <c r="I156" s="126">
        <v>3.5</v>
      </c>
      <c r="J156" s="127">
        <v>7000</v>
      </c>
      <c r="K156" s="128">
        <v>7000</v>
      </c>
    </row>
    <row r="157" spans="1:11" x14ac:dyDescent="0.3">
      <c r="A157" s="620"/>
      <c r="B157" s="636"/>
      <c r="C157" s="15" t="s">
        <v>82</v>
      </c>
      <c r="D157" s="77">
        <v>12859</v>
      </c>
      <c r="E157" s="77"/>
      <c r="F157" s="77">
        <v>9869.9</v>
      </c>
      <c r="G157" s="78">
        <v>0</v>
      </c>
      <c r="H157" s="78"/>
      <c r="I157" s="126">
        <v>0</v>
      </c>
      <c r="J157" s="126"/>
      <c r="K157" s="262"/>
    </row>
    <row r="158" spans="1:11" x14ac:dyDescent="0.3">
      <c r="A158" s="620"/>
      <c r="B158" s="636"/>
      <c r="C158" s="15" t="s">
        <v>239</v>
      </c>
      <c r="D158" s="77">
        <v>8502.77</v>
      </c>
      <c r="E158" s="77">
        <v>10225.469999999999</v>
      </c>
      <c r="F158" s="77">
        <v>14558.37</v>
      </c>
      <c r="G158" s="78">
        <v>16190</v>
      </c>
      <c r="H158" s="78"/>
      <c r="I158" s="126">
        <v>0</v>
      </c>
      <c r="J158" s="126"/>
      <c r="K158" s="262"/>
    </row>
    <row r="159" spans="1:11" x14ac:dyDescent="0.3">
      <c r="A159" s="620"/>
      <c r="B159" s="636"/>
      <c r="C159" s="15" t="s">
        <v>240</v>
      </c>
      <c r="D159" s="59">
        <v>109444</v>
      </c>
      <c r="E159" s="59">
        <v>108990</v>
      </c>
      <c r="F159" s="59">
        <v>72037</v>
      </c>
      <c r="G159" s="60">
        <v>95466</v>
      </c>
      <c r="H159" s="60">
        <v>105466</v>
      </c>
      <c r="I159" s="129">
        <v>1.1047493348417237</v>
      </c>
      <c r="J159" s="132">
        <v>117807</v>
      </c>
      <c r="K159" s="230">
        <v>117807</v>
      </c>
    </row>
    <row r="160" spans="1:11" ht="15" thickBot="1" x14ac:dyDescent="0.35">
      <c r="A160" s="621"/>
      <c r="B160" s="637"/>
      <c r="C160" s="199" t="s">
        <v>241</v>
      </c>
      <c r="D160" s="101">
        <v>1160</v>
      </c>
      <c r="E160" s="101">
        <v>895</v>
      </c>
      <c r="F160" s="101">
        <v>1200</v>
      </c>
      <c r="G160" s="102">
        <v>2500</v>
      </c>
      <c r="H160" s="78">
        <v>2500</v>
      </c>
      <c r="I160" s="231">
        <v>1</v>
      </c>
      <c r="J160" s="247">
        <v>2500</v>
      </c>
      <c r="K160" s="240">
        <v>2500</v>
      </c>
    </row>
    <row r="161" spans="1:11" ht="15" thickBot="1" x14ac:dyDescent="0.35">
      <c r="A161" s="143" t="s">
        <v>242</v>
      </c>
      <c r="B161" s="588" t="s">
        <v>243</v>
      </c>
      <c r="C161" s="577"/>
      <c r="D161" s="344">
        <v>8156314.79</v>
      </c>
      <c r="E161" s="99">
        <v>9213622.6799999997</v>
      </c>
      <c r="F161" s="99">
        <v>9639370.209999999</v>
      </c>
      <c r="G161" s="70">
        <v>9382771</v>
      </c>
      <c r="H161" s="70">
        <v>11044721</v>
      </c>
      <c r="I161" s="81">
        <v>1.177127844215744</v>
      </c>
      <c r="J161" s="241">
        <v>10934721</v>
      </c>
      <c r="K161" s="49">
        <v>10833721</v>
      </c>
    </row>
    <row r="162" spans="1:11" ht="15" thickBot="1" x14ac:dyDescent="0.35">
      <c r="A162" s="619"/>
      <c r="B162" s="622" t="s">
        <v>244</v>
      </c>
      <c r="C162" s="623"/>
      <c r="D162" s="353">
        <v>39859.219999999994</v>
      </c>
      <c r="E162" s="94">
        <v>45717.189999999995</v>
      </c>
      <c r="F162" s="94">
        <v>79831.590000000011</v>
      </c>
      <c r="G162" s="83">
        <v>91342</v>
      </c>
      <c r="H162" s="83">
        <v>69018</v>
      </c>
      <c r="I162" s="81">
        <v>0.75559983359243288</v>
      </c>
      <c r="J162" s="241">
        <v>69018</v>
      </c>
      <c r="K162" s="49">
        <v>69018</v>
      </c>
    </row>
    <row r="163" spans="1:11" x14ac:dyDescent="0.3">
      <c r="A163" s="620"/>
      <c r="B163" s="160">
        <v>610</v>
      </c>
      <c r="C163" s="161" t="s">
        <v>111</v>
      </c>
      <c r="D163" s="272">
        <v>29279.14</v>
      </c>
      <c r="E163" s="272">
        <v>33777.67</v>
      </c>
      <c r="F163" s="272">
        <v>57368.15</v>
      </c>
      <c r="G163" s="273">
        <v>47586</v>
      </c>
      <c r="H163" s="273">
        <v>47586</v>
      </c>
      <c r="I163" s="126">
        <v>1</v>
      </c>
      <c r="J163" s="127">
        <v>47586</v>
      </c>
      <c r="K163" s="128">
        <v>47586</v>
      </c>
    </row>
    <row r="164" spans="1:11" x14ac:dyDescent="0.3">
      <c r="A164" s="620"/>
      <c r="B164" s="153">
        <v>620</v>
      </c>
      <c r="C164" s="15" t="s">
        <v>112</v>
      </c>
      <c r="D164" s="130">
        <v>9186.25</v>
      </c>
      <c r="E164" s="130">
        <v>10632.08</v>
      </c>
      <c r="F164" s="130">
        <v>19794.29</v>
      </c>
      <c r="G164" s="131">
        <v>16632</v>
      </c>
      <c r="H164" s="131">
        <v>16632</v>
      </c>
      <c r="I164" s="129">
        <v>1</v>
      </c>
      <c r="J164" s="132">
        <v>16632</v>
      </c>
      <c r="K164" s="230">
        <v>16632</v>
      </c>
    </row>
    <row r="165" spans="1:11" x14ac:dyDescent="0.3">
      <c r="A165" s="620"/>
      <c r="B165" s="142">
        <v>630</v>
      </c>
      <c r="C165" s="15" t="s">
        <v>113</v>
      </c>
      <c r="D165" s="59">
        <v>1326.63</v>
      </c>
      <c r="E165" s="59">
        <v>673.84000000000015</v>
      </c>
      <c r="F165" s="59">
        <v>910.82999999999993</v>
      </c>
      <c r="G165" s="60">
        <v>4000</v>
      </c>
      <c r="H165" s="60">
        <v>4000</v>
      </c>
      <c r="I165" s="129">
        <v>1</v>
      </c>
      <c r="J165" s="132">
        <v>4000</v>
      </c>
      <c r="K165" s="230">
        <v>4000</v>
      </c>
    </row>
    <row r="166" spans="1:11" ht="15" thickBot="1" x14ac:dyDescent="0.35">
      <c r="A166" s="620"/>
      <c r="B166" s="150">
        <v>640</v>
      </c>
      <c r="C166" s="174" t="s">
        <v>114</v>
      </c>
      <c r="D166" s="101">
        <v>67.2</v>
      </c>
      <c r="E166" s="101">
        <v>633.6</v>
      </c>
      <c r="F166" s="101">
        <v>1758.32</v>
      </c>
      <c r="G166" s="102">
        <v>23124</v>
      </c>
      <c r="H166" s="102">
        <v>800</v>
      </c>
      <c r="I166" s="242">
        <v>3.4596090641757483E-2</v>
      </c>
      <c r="J166" s="243">
        <v>800</v>
      </c>
      <c r="K166" s="244">
        <v>800</v>
      </c>
    </row>
    <row r="167" spans="1:11" ht="15" thickBot="1" x14ac:dyDescent="0.35">
      <c r="A167" s="620"/>
      <c r="B167" s="624" t="s">
        <v>245</v>
      </c>
      <c r="C167" s="625"/>
      <c r="D167" s="354">
        <v>8116455.5700000003</v>
      </c>
      <c r="E167" s="82">
        <v>9167905.4900000002</v>
      </c>
      <c r="F167" s="82">
        <v>9559538.6199999992</v>
      </c>
      <c r="G167" s="84">
        <v>9291429</v>
      </c>
      <c r="H167" s="84">
        <v>10975703</v>
      </c>
      <c r="I167" s="81">
        <v>1.1812717936067745</v>
      </c>
      <c r="J167" s="245">
        <v>10865703</v>
      </c>
      <c r="K167" s="246">
        <v>10764703</v>
      </c>
    </row>
    <row r="168" spans="1:11" x14ac:dyDescent="0.3">
      <c r="A168" s="620"/>
      <c r="B168" s="635"/>
      <c r="C168" s="161" t="s">
        <v>246</v>
      </c>
      <c r="D168" s="77">
        <v>3203567.85</v>
      </c>
      <c r="E168" s="77">
        <v>3556478.56</v>
      </c>
      <c r="F168" s="77">
        <v>3913865</v>
      </c>
      <c r="G168" s="78">
        <v>3743305</v>
      </c>
      <c r="H168" s="78">
        <v>4438882</v>
      </c>
      <c r="I168" s="126">
        <v>1.1858189487631918</v>
      </c>
      <c r="J168" s="127">
        <v>4438882</v>
      </c>
      <c r="K168" s="128">
        <v>4438882</v>
      </c>
    </row>
    <row r="169" spans="1:11" x14ac:dyDescent="0.3">
      <c r="A169" s="620"/>
      <c r="B169" s="636"/>
      <c r="C169" s="15" t="s">
        <v>247</v>
      </c>
      <c r="D169" s="59">
        <v>3508477.43</v>
      </c>
      <c r="E169" s="59">
        <v>3971358.16</v>
      </c>
      <c r="F169" s="59">
        <v>3957753.2899999991</v>
      </c>
      <c r="G169" s="60">
        <v>2475103</v>
      </c>
      <c r="H169" s="60">
        <v>2761375</v>
      </c>
      <c r="I169" s="129">
        <v>1.1156606411935179</v>
      </c>
      <c r="J169" s="132">
        <v>2761375</v>
      </c>
      <c r="K169" s="230">
        <v>2761375</v>
      </c>
    </row>
    <row r="170" spans="1:11" x14ac:dyDescent="0.3">
      <c r="A170" s="620"/>
      <c r="B170" s="636"/>
      <c r="C170" s="169" t="s">
        <v>86</v>
      </c>
      <c r="D170" s="79">
        <v>25794</v>
      </c>
      <c r="E170" s="79">
        <v>3203.7999999999993</v>
      </c>
      <c r="F170" s="79">
        <v>327072</v>
      </c>
      <c r="G170" s="80">
        <v>81007</v>
      </c>
      <c r="H170" s="80">
        <v>291000</v>
      </c>
      <c r="I170" s="129">
        <v>3.5922821484563063</v>
      </c>
      <c r="J170" s="132">
        <v>291000</v>
      </c>
      <c r="K170" s="230">
        <v>190000</v>
      </c>
    </row>
    <row r="171" spans="1:11" x14ac:dyDescent="0.3">
      <c r="A171" s="620"/>
      <c r="B171" s="636"/>
      <c r="C171" s="169" t="s">
        <v>248</v>
      </c>
      <c r="D171" s="79">
        <v>234762</v>
      </c>
      <c r="E171" s="79">
        <v>33230.33</v>
      </c>
      <c r="F171" s="79">
        <v>3000</v>
      </c>
      <c r="G171" s="80">
        <v>0</v>
      </c>
      <c r="H171" s="80">
        <v>5000</v>
      </c>
      <c r="I171" s="129">
        <v>0</v>
      </c>
      <c r="J171" s="132"/>
      <c r="K171" s="230"/>
    </row>
    <row r="172" spans="1:11" x14ac:dyDescent="0.3">
      <c r="A172" s="620"/>
      <c r="B172" s="636"/>
      <c r="C172" s="169" t="s">
        <v>49</v>
      </c>
      <c r="D172" s="79">
        <v>1697.29</v>
      </c>
      <c r="E172" s="79">
        <v>309341.37</v>
      </c>
      <c r="F172" s="79">
        <v>192174</v>
      </c>
      <c r="G172" s="80">
        <v>130000</v>
      </c>
      <c r="H172" s="80">
        <v>190000</v>
      </c>
      <c r="I172" s="129">
        <v>1.4615384615384615</v>
      </c>
      <c r="J172" s="132">
        <v>190000</v>
      </c>
      <c r="K172" s="230">
        <v>190000</v>
      </c>
    </row>
    <row r="173" spans="1:11" x14ac:dyDescent="0.3">
      <c r="A173" s="620"/>
      <c r="B173" s="636"/>
      <c r="C173" s="169" t="s">
        <v>249</v>
      </c>
      <c r="D173" s="79"/>
      <c r="E173" s="79">
        <v>226104.93</v>
      </c>
      <c r="F173" s="79"/>
      <c r="G173" s="80"/>
      <c r="H173" s="80">
        <v>0</v>
      </c>
      <c r="I173" s="129">
        <v>0</v>
      </c>
      <c r="J173" s="132"/>
      <c r="K173" s="230"/>
    </row>
    <row r="174" spans="1:11" x14ac:dyDescent="0.3">
      <c r="A174" s="620"/>
      <c r="B174" s="636"/>
      <c r="C174" s="169" t="s">
        <v>250</v>
      </c>
      <c r="D174" s="79">
        <v>312130</v>
      </c>
      <c r="E174" s="79">
        <v>252514.33999999997</v>
      </c>
      <c r="F174" s="79">
        <v>381779</v>
      </c>
      <c r="G174" s="80">
        <v>0</v>
      </c>
      <c r="H174" s="80"/>
      <c r="I174" s="129">
        <v>0</v>
      </c>
      <c r="J174" s="132"/>
      <c r="K174" s="230"/>
    </row>
    <row r="175" spans="1:11" hidden="1" x14ac:dyDescent="0.3">
      <c r="A175" s="620"/>
      <c r="B175" s="636"/>
      <c r="C175" s="169"/>
      <c r="D175" s="79">
        <v>21652</v>
      </c>
      <c r="E175" s="79">
        <v>4000</v>
      </c>
      <c r="F175" s="79">
        <v>64986.33</v>
      </c>
      <c r="G175" s="80">
        <v>92332</v>
      </c>
      <c r="H175" s="80">
        <v>105000</v>
      </c>
      <c r="I175" s="129">
        <v>1.1372005371918728</v>
      </c>
      <c r="J175" s="132"/>
      <c r="K175" s="230"/>
    </row>
    <row r="176" spans="1:11" hidden="1" x14ac:dyDescent="0.3">
      <c r="A176" s="620"/>
      <c r="B176" s="636"/>
      <c r="C176" s="169"/>
      <c r="D176" s="79"/>
      <c r="E176" s="79">
        <v>2700</v>
      </c>
      <c r="F176" s="79"/>
      <c r="G176" s="80">
        <v>0</v>
      </c>
      <c r="H176" s="80"/>
      <c r="I176" s="129">
        <v>0</v>
      </c>
      <c r="J176" s="132"/>
      <c r="K176" s="230"/>
    </row>
    <row r="177" spans="1:11" hidden="1" x14ac:dyDescent="0.3">
      <c r="A177" s="620"/>
      <c r="B177" s="636"/>
      <c r="C177" s="169"/>
      <c r="D177" s="79">
        <v>17352</v>
      </c>
      <c r="E177" s="79">
        <v>12315</v>
      </c>
      <c r="F177" s="79"/>
      <c r="G177" s="80">
        <v>0</v>
      </c>
      <c r="H177" s="80"/>
      <c r="I177" s="129">
        <v>0</v>
      </c>
      <c r="J177" s="132"/>
      <c r="K177" s="230"/>
    </row>
    <row r="178" spans="1:11" hidden="1" x14ac:dyDescent="0.3">
      <c r="A178" s="620"/>
      <c r="B178" s="636"/>
      <c r="C178" s="169"/>
      <c r="D178" s="79"/>
      <c r="E178" s="79"/>
      <c r="F178" s="79"/>
      <c r="G178" s="80">
        <v>396561</v>
      </c>
      <c r="H178" s="80">
        <v>421000</v>
      </c>
      <c r="I178" s="129">
        <v>1.0616273410648047</v>
      </c>
      <c r="J178" s="132">
        <v>421000</v>
      </c>
      <c r="K178" s="230">
        <v>421000</v>
      </c>
    </row>
    <row r="179" spans="1:11" x14ac:dyDescent="0.3">
      <c r="A179" s="620"/>
      <c r="B179" s="636"/>
      <c r="C179" s="169" t="s">
        <v>423</v>
      </c>
      <c r="D179" s="79"/>
      <c r="E179" s="79"/>
      <c r="F179" s="79"/>
      <c r="G179" s="80">
        <v>1931574</v>
      </c>
      <c r="H179" s="80">
        <v>2234071</v>
      </c>
      <c r="I179" s="129">
        <v>1.156606477411686</v>
      </c>
      <c r="J179" s="132">
        <v>2234071</v>
      </c>
      <c r="K179" s="230">
        <v>2234071</v>
      </c>
    </row>
    <row r="180" spans="1:11" ht="15" thickBot="1" x14ac:dyDescent="0.35">
      <c r="A180" s="621"/>
      <c r="B180" s="637"/>
      <c r="C180" s="16" t="s">
        <v>251</v>
      </c>
      <c r="D180" s="64">
        <v>791023</v>
      </c>
      <c r="E180" s="64">
        <v>796659</v>
      </c>
      <c r="F180" s="64">
        <v>718909</v>
      </c>
      <c r="G180" s="65">
        <v>441547</v>
      </c>
      <c r="H180" s="65">
        <v>529375</v>
      </c>
      <c r="I180" s="231">
        <v>1.1989097423377353</v>
      </c>
      <c r="J180" s="247">
        <v>529375</v>
      </c>
      <c r="K180" s="240">
        <v>529375</v>
      </c>
    </row>
    <row r="181" spans="1:11" ht="15" hidden="1" thickBot="1" x14ac:dyDescent="0.35">
      <c r="A181" s="210" t="s">
        <v>252</v>
      </c>
      <c r="B181" s="588" t="s">
        <v>253</v>
      </c>
      <c r="C181" s="577"/>
      <c r="D181" s="344"/>
      <c r="E181" s="99"/>
      <c r="F181" s="99"/>
      <c r="G181" s="70"/>
      <c r="H181" s="70">
        <v>0</v>
      </c>
      <c r="I181" s="233">
        <v>0</v>
      </c>
      <c r="J181" s="271">
        <v>0</v>
      </c>
      <c r="K181" s="234">
        <v>0</v>
      </c>
    </row>
    <row r="182" spans="1:11" ht="15" hidden="1" thickBot="1" x14ac:dyDescent="0.35">
      <c r="A182" s="616"/>
      <c r="B182" s="211">
        <v>610</v>
      </c>
      <c r="C182" s="161" t="s">
        <v>111</v>
      </c>
      <c r="D182" s="77"/>
      <c r="E182" s="77"/>
      <c r="F182" s="77"/>
      <c r="G182" s="78"/>
      <c r="H182" s="78">
        <v>0</v>
      </c>
      <c r="I182" s="126">
        <v>0</v>
      </c>
      <c r="J182" s="127">
        <v>0</v>
      </c>
      <c r="K182" s="128">
        <v>0</v>
      </c>
    </row>
    <row r="183" spans="1:11" ht="15" hidden="1" thickBot="1" x14ac:dyDescent="0.35">
      <c r="A183" s="617"/>
      <c r="B183" s="142">
        <v>620</v>
      </c>
      <c r="C183" s="15" t="s">
        <v>112</v>
      </c>
      <c r="D183" s="59"/>
      <c r="E183" s="59"/>
      <c r="F183" s="59"/>
      <c r="G183" s="60"/>
      <c r="H183" s="60">
        <v>0</v>
      </c>
      <c r="I183" s="129">
        <v>0</v>
      </c>
      <c r="J183" s="132">
        <v>0</v>
      </c>
      <c r="K183" s="230">
        <v>0</v>
      </c>
    </row>
    <row r="184" spans="1:11" ht="15" hidden="1" thickBot="1" x14ac:dyDescent="0.35">
      <c r="A184" s="617"/>
      <c r="B184" s="142">
        <v>630</v>
      </c>
      <c r="C184" s="15" t="s">
        <v>113</v>
      </c>
      <c r="D184" s="59"/>
      <c r="E184" s="59"/>
      <c r="F184" s="59"/>
      <c r="G184" s="60"/>
      <c r="H184" s="60">
        <v>0</v>
      </c>
      <c r="I184" s="129">
        <v>0</v>
      </c>
      <c r="J184" s="132">
        <v>0</v>
      </c>
      <c r="K184" s="230">
        <v>0</v>
      </c>
    </row>
    <row r="185" spans="1:11" ht="15" hidden="1" thickBot="1" x14ac:dyDescent="0.35">
      <c r="A185" s="618"/>
      <c r="B185" s="170">
        <v>640</v>
      </c>
      <c r="C185" s="16" t="s">
        <v>254</v>
      </c>
      <c r="D185" s="101"/>
      <c r="E185" s="101">
        <v>150422</v>
      </c>
      <c r="F185" s="101"/>
      <c r="G185" s="102"/>
      <c r="H185" s="102"/>
      <c r="I185" s="231">
        <v>0</v>
      </c>
      <c r="J185" s="247"/>
      <c r="K185" s="240"/>
    </row>
    <row r="186" spans="1:11" ht="15" thickBot="1" x14ac:dyDescent="0.35">
      <c r="A186" s="143" t="s">
        <v>255</v>
      </c>
      <c r="B186" s="588" t="s">
        <v>256</v>
      </c>
      <c r="C186" s="577"/>
      <c r="D186" s="344">
        <v>167405.25</v>
      </c>
      <c r="E186" s="99">
        <v>201927.87000000002</v>
      </c>
      <c r="F186" s="99">
        <v>189328.05</v>
      </c>
      <c r="G186" s="70">
        <v>197304</v>
      </c>
      <c r="H186" s="70">
        <v>203638</v>
      </c>
      <c r="I186" s="81">
        <v>1.0321027450026354</v>
      </c>
      <c r="J186" s="241">
        <v>203638</v>
      </c>
      <c r="K186" s="49">
        <v>203638</v>
      </c>
    </row>
    <row r="187" spans="1:11" ht="15" thickBot="1" x14ac:dyDescent="0.35">
      <c r="A187" s="619"/>
      <c r="B187" s="622" t="s">
        <v>257</v>
      </c>
      <c r="C187" s="623"/>
      <c r="D187" s="353">
        <v>159621.69</v>
      </c>
      <c r="E187" s="94">
        <v>192762.96000000002</v>
      </c>
      <c r="F187" s="94">
        <v>184797.77</v>
      </c>
      <c r="G187" s="83">
        <v>190304</v>
      </c>
      <c r="H187" s="83">
        <v>193738</v>
      </c>
      <c r="I187" s="81">
        <v>1.0180448125105095</v>
      </c>
      <c r="J187" s="241">
        <v>193738</v>
      </c>
      <c r="K187" s="49">
        <v>193738</v>
      </c>
    </row>
    <row r="188" spans="1:11" x14ac:dyDescent="0.3">
      <c r="A188" s="620"/>
      <c r="B188" s="160">
        <v>610</v>
      </c>
      <c r="C188" s="161" t="s">
        <v>111</v>
      </c>
      <c r="D188" s="77">
        <v>63557.98</v>
      </c>
      <c r="E188" s="77">
        <v>75737.91</v>
      </c>
      <c r="F188" s="77">
        <v>77037.37</v>
      </c>
      <c r="G188" s="78">
        <v>81712</v>
      </c>
      <c r="H188" s="78">
        <v>82354</v>
      </c>
      <c r="I188" s="126">
        <v>1.0078568631290385</v>
      </c>
      <c r="J188" s="127">
        <v>82354</v>
      </c>
      <c r="K188" s="128">
        <v>82354</v>
      </c>
    </row>
    <row r="189" spans="1:11" x14ac:dyDescent="0.3">
      <c r="A189" s="620"/>
      <c r="B189" s="153">
        <v>620</v>
      </c>
      <c r="C189" s="15" t="s">
        <v>112</v>
      </c>
      <c r="D189" s="59">
        <v>23238.41</v>
      </c>
      <c r="E189" s="59">
        <v>27504.79</v>
      </c>
      <c r="F189" s="59">
        <v>28216.23</v>
      </c>
      <c r="G189" s="60">
        <v>28542</v>
      </c>
      <c r="H189" s="60">
        <v>28784</v>
      </c>
      <c r="I189" s="129">
        <v>1.008478733095088</v>
      </c>
      <c r="J189" s="132">
        <v>28784</v>
      </c>
      <c r="K189" s="230">
        <v>28784</v>
      </c>
    </row>
    <row r="190" spans="1:11" x14ac:dyDescent="0.3">
      <c r="A190" s="620"/>
      <c r="B190" s="191">
        <v>630</v>
      </c>
      <c r="C190" s="169" t="s">
        <v>113</v>
      </c>
      <c r="D190" s="59">
        <v>14258.839999999997</v>
      </c>
      <c r="E190" s="59">
        <v>29872.020000000004</v>
      </c>
      <c r="F190" s="59">
        <v>18109.89</v>
      </c>
      <c r="G190" s="60">
        <v>18550</v>
      </c>
      <c r="H190" s="60">
        <v>21000</v>
      </c>
      <c r="I190" s="129">
        <v>1.1320754716981132</v>
      </c>
      <c r="J190" s="132">
        <v>21000</v>
      </c>
      <c r="K190" s="230">
        <v>21000</v>
      </c>
    </row>
    <row r="191" spans="1:11" x14ac:dyDescent="0.3">
      <c r="A191" s="620"/>
      <c r="B191" s="142">
        <v>640</v>
      </c>
      <c r="C191" s="149" t="s">
        <v>114</v>
      </c>
      <c r="D191" s="59">
        <v>298.85000000000002</v>
      </c>
      <c r="E191" s="59">
        <v>1648.24</v>
      </c>
      <c r="F191" s="59">
        <v>1473.67</v>
      </c>
      <c r="G191" s="60">
        <v>1500</v>
      </c>
      <c r="H191" s="60">
        <v>1700</v>
      </c>
      <c r="I191" s="129">
        <v>1.1333333333333333</v>
      </c>
      <c r="J191" s="132">
        <v>1700</v>
      </c>
      <c r="K191" s="260">
        <v>1700</v>
      </c>
    </row>
    <row r="192" spans="1:11" ht="15" thickBot="1" x14ac:dyDescent="0.35">
      <c r="A192" s="620"/>
      <c r="B192" s="170">
        <v>630</v>
      </c>
      <c r="C192" s="194" t="s">
        <v>48</v>
      </c>
      <c r="D192" s="64">
        <v>58267.61</v>
      </c>
      <c r="E192" s="64">
        <v>58000</v>
      </c>
      <c r="F192" s="64">
        <v>59960.61</v>
      </c>
      <c r="G192" s="65">
        <v>60000</v>
      </c>
      <c r="H192" s="65">
        <v>59900</v>
      </c>
      <c r="I192" s="251">
        <v>0.99833333333333329</v>
      </c>
      <c r="J192" s="252">
        <v>59900</v>
      </c>
      <c r="K192" s="253">
        <v>59900</v>
      </c>
    </row>
    <row r="193" spans="1:11" ht="15" hidden="1" thickBot="1" x14ac:dyDescent="0.35">
      <c r="A193" s="620"/>
      <c r="B193" s="197">
        <v>630</v>
      </c>
      <c r="C193" s="174" t="s">
        <v>90</v>
      </c>
      <c r="D193" s="104"/>
      <c r="E193" s="104"/>
      <c r="F193" s="104"/>
      <c r="G193" s="105"/>
      <c r="H193" s="105"/>
      <c r="I193" s="233">
        <v>0</v>
      </c>
      <c r="J193" s="233"/>
      <c r="K193" s="265"/>
    </row>
    <row r="194" spans="1:11" ht="15" thickBot="1" x14ac:dyDescent="0.35">
      <c r="A194" s="620"/>
      <c r="B194" s="624" t="s">
        <v>258</v>
      </c>
      <c r="C194" s="625"/>
      <c r="D194" s="355">
        <v>7783.56</v>
      </c>
      <c r="E194" s="274">
        <v>9164.91</v>
      </c>
      <c r="F194" s="274">
        <v>4530.28</v>
      </c>
      <c r="G194" s="275">
        <v>7000</v>
      </c>
      <c r="H194" s="275">
        <v>9900</v>
      </c>
      <c r="I194" s="81">
        <v>1.4142857142857144</v>
      </c>
      <c r="J194" s="241">
        <v>9900</v>
      </c>
      <c r="K194" s="49">
        <v>9900</v>
      </c>
    </row>
    <row r="195" spans="1:11" ht="15" thickBot="1" x14ac:dyDescent="0.35">
      <c r="A195" s="621"/>
      <c r="B195" s="212">
        <v>630</v>
      </c>
      <c r="C195" s="16" t="s">
        <v>113</v>
      </c>
      <c r="D195" s="64">
        <v>7783.56</v>
      </c>
      <c r="E195" s="64">
        <v>9164.91</v>
      </c>
      <c r="F195" s="64">
        <v>4530.28</v>
      </c>
      <c r="G195" s="65">
        <v>7000</v>
      </c>
      <c r="H195" s="65">
        <v>9900</v>
      </c>
      <c r="I195" s="233">
        <v>1.4142857142857144</v>
      </c>
      <c r="J195" s="245">
        <v>9900</v>
      </c>
      <c r="K195" s="246">
        <v>9900</v>
      </c>
    </row>
    <row r="196" spans="1:11" ht="15" thickBot="1" x14ac:dyDescent="0.35">
      <c r="A196" s="213" t="s">
        <v>255</v>
      </c>
      <c r="B196" s="626" t="s">
        <v>259</v>
      </c>
      <c r="C196" s="595"/>
      <c r="D196" s="346">
        <v>330404.67</v>
      </c>
      <c r="E196" s="108">
        <v>428298.01</v>
      </c>
      <c r="F196" s="108">
        <v>349416.59</v>
      </c>
      <c r="G196" s="109">
        <v>417649</v>
      </c>
      <c r="H196" s="109">
        <v>422851</v>
      </c>
      <c r="I196" s="81">
        <v>1.0124554350662878</v>
      </c>
      <c r="J196" s="241">
        <v>422851</v>
      </c>
      <c r="K196" s="49">
        <v>422851</v>
      </c>
    </row>
    <row r="197" spans="1:11" x14ac:dyDescent="0.3">
      <c r="A197" s="627"/>
      <c r="B197" s="152">
        <v>610</v>
      </c>
      <c r="C197" s="14" t="s">
        <v>111</v>
      </c>
      <c r="D197" s="54">
        <v>224556.43</v>
      </c>
      <c r="E197" s="54">
        <v>261310.41</v>
      </c>
      <c r="F197" s="54">
        <v>236375.91</v>
      </c>
      <c r="G197" s="55">
        <v>288288</v>
      </c>
      <c r="H197" s="55">
        <v>292443</v>
      </c>
      <c r="I197" s="126">
        <v>1.0144126706626706</v>
      </c>
      <c r="J197" s="127">
        <v>292443</v>
      </c>
      <c r="K197" s="128">
        <v>292443</v>
      </c>
    </row>
    <row r="198" spans="1:11" x14ac:dyDescent="0.3">
      <c r="A198" s="628"/>
      <c r="B198" s="153">
        <v>620</v>
      </c>
      <c r="C198" s="15" t="s">
        <v>112</v>
      </c>
      <c r="D198" s="59">
        <v>78579.13</v>
      </c>
      <c r="E198" s="59">
        <v>92986.92</v>
      </c>
      <c r="F198" s="59">
        <v>86916.39</v>
      </c>
      <c r="G198" s="60">
        <v>100946</v>
      </c>
      <c r="H198" s="60">
        <v>102208</v>
      </c>
      <c r="I198" s="129">
        <v>1.0125017336001427</v>
      </c>
      <c r="J198" s="132">
        <v>102208</v>
      </c>
      <c r="K198" s="230">
        <v>102208</v>
      </c>
    </row>
    <row r="199" spans="1:11" x14ac:dyDescent="0.3">
      <c r="A199" s="628"/>
      <c r="B199" s="191">
        <v>630</v>
      </c>
      <c r="C199" s="169" t="s">
        <v>113</v>
      </c>
      <c r="D199" s="79">
        <v>21537.919999999998</v>
      </c>
      <c r="E199" s="79">
        <v>52876.88</v>
      </c>
      <c r="F199" s="79">
        <v>7753.64</v>
      </c>
      <c r="G199" s="80">
        <v>9315</v>
      </c>
      <c r="H199" s="80">
        <v>9300</v>
      </c>
      <c r="I199" s="129">
        <v>0.99838969404186795</v>
      </c>
      <c r="J199" s="132">
        <v>9300</v>
      </c>
      <c r="K199" s="230">
        <v>9300</v>
      </c>
    </row>
    <row r="200" spans="1:11" ht="15" thickBot="1" x14ac:dyDescent="0.35">
      <c r="A200" s="628"/>
      <c r="B200" s="193">
        <v>640</v>
      </c>
      <c r="C200" s="16" t="s">
        <v>114</v>
      </c>
      <c r="D200" s="64">
        <v>5731.19</v>
      </c>
      <c r="E200" s="64">
        <v>21123.8</v>
      </c>
      <c r="F200" s="64">
        <v>18370.650000000001</v>
      </c>
      <c r="G200" s="65">
        <v>19100</v>
      </c>
      <c r="H200" s="65">
        <v>18900</v>
      </c>
      <c r="I200" s="231">
        <v>0.98952879581151831</v>
      </c>
      <c r="J200" s="247">
        <v>18900</v>
      </c>
      <c r="K200" s="240">
        <v>18900</v>
      </c>
    </row>
    <row r="201" spans="1:11" ht="15" hidden="1" thickBot="1" x14ac:dyDescent="0.35">
      <c r="A201" s="629"/>
      <c r="B201" s="154">
        <v>630</v>
      </c>
      <c r="C201" s="199" t="s">
        <v>260</v>
      </c>
      <c r="D201" s="104"/>
      <c r="E201" s="104"/>
      <c r="F201" s="104"/>
      <c r="G201" s="105"/>
      <c r="H201" s="105"/>
      <c r="I201" s="233">
        <v>0</v>
      </c>
      <c r="J201" s="233"/>
      <c r="K201" s="265"/>
    </row>
    <row r="202" spans="1:11" ht="15" thickBot="1" x14ac:dyDescent="0.35">
      <c r="A202" s="214" t="s">
        <v>261</v>
      </c>
      <c r="B202" s="626" t="s">
        <v>262</v>
      </c>
      <c r="C202" s="595"/>
      <c r="D202" s="346">
        <v>33379.97</v>
      </c>
      <c r="E202" s="108">
        <v>47004.460000000006</v>
      </c>
      <c r="F202" s="108">
        <v>47950.879999999997</v>
      </c>
      <c r="G202" s="109">
        <v>61775</v>
      </c>
      <c r="H202" s="109">
        <v>62417</v>
      </c>
      <c r="I202" s="81">
        <v>1.0103925536220153</v>
      </c>
      <c r="J202" s="241">
        <v>62417</v>
      </c>
      <c r="K202" s="49">
        <v>62417</v>
      </c>
    </row>
    <row r="203" spans="1:11" x14ac:dyDescent="0.3">
      <c r="A203" s="630"/>
      <c r="B203" s="152">
        <v>610</v>
      </c>
      <c r="C203" s="148" t="s">
        <v>111</v>
      </c>
      <c r="D203" s="54">
        <v>23204.720000000001</v>
      </c>
      <c r="E203" s="54">
        <v>29821.93</v>
      </c>
      <c r="F203" s="54">
        <v>30942.95</v>
      </c>
      <c r="G203" s="55">
        <v>39482</v>
      </c>
      <c r="H203" s="55">
        <v>39732</v>
      </c>
      <c r="I203" s="126">
        <v>1.006331999392128</v>
      </c>
      <c r="J203" s="127">
        <v>39732</v>
      </c>
      <c r="K203" s="128">
        <v>39732</v>
      </c>
    </row>
    <row r="204" spans="1:11" x14ac:dyDescent="0.3">
      <c r="A204" s="631"/>
      <c r="B204" s="153">
        <v>620</v>
      </c>
      <c r="C204" s="149" t="s">
        <v>112</v>
      </c>
      <c r="D204" s="59">
        <v>8387.8700000000008</v>
      </c>
      <c r="E204" s="59">
        <v>10212.83</v>
      </c>
      <c r="F204" s="59">
        <v>10918.91</v>
      </c>
      <c r="G204" s="60">
        <v>13958</v>
      </c>
      <c r="H204" s="60">
        <v>13885</v>
      </c>
      <c r="I204" s="129">
        <v>0.99477002435879069</v>
      </c>
      <c r="J204" s="132">
        <v>13885</v>
      </c>
      <c r="K204" s="230">
        <v>13885</v>
      </c>
    </row>
    <row r="205" spans="1:11" x14ac:dyDescent="0.3">
      <c r="A205" s="631"/>
      <c r="B205" s="153">
        <v>630</v>
      </c>
      <c r="C205" s="149" t="s">
        <v>113</v>
      </c>
      <c r="D205" s="59">
        <v>1787.38</v>
      </c>
      <c r="E205" s="59">
        <v>6630.01</v>
      </c>
      <c r="F205" s="59">
        <v>5505.78</v>
      </c>
      <c r="G205" s="60">
        <v>7535</v>
      </c>
      <c r="H205" s="60">
        <v>8000</v>
      </c>
      <c r="I205" s="129">
        <v>1.0617120106171201</v>
      </c>
      <c r="J205" s="132">
        <v>8000</v>
      </c>
      <c r="K205" s="230">
        <v>8000</v>
      </c>
    </row>
    <row r="206" spans="1:11" ht="15" thickBot="1" x14ac:dyDescent="0.35">
      <c r="A206" s="632"/>
      <c r="B206" s="154">
        <v>640</v>
      </c>
      <c r="C206" s="174" t="s">
        <v>114</v>
      </c>
      <c r="D206" s="64"/>
      <c r="E206" s="64">
        <v>339.69</v>
      </c>
      <c r="F206" s="64">
        <v>583.24</v>
      </c>
      <c r="G206" s="65">
        <v>800</v>
      </c>
      <c r="H206" s="65">
        <v>800</v>
      </c>
      <c r="I206" s="231">
        <v>1</v>
      </c>
      <c r="J206" s="276">
        <v>800</v>
      </c>
      <c r="K206" s="232">
        <v>800</v>
      </c>
    </row>
    <row r="207" spans="1:11" ht="24.6" customHeight="1" thickBot="1" x14ac:dyDescent="0.35">
      <c r="A207" s="215" t="s">
        <v>263</v>
      </c>
      <c r="B207" s="633" t="s">
        <v>264</v>
      </c>
      <c r="C207" s="634"/>
      <c r="D207" s="356">
        <v>485514.21</v>
      </c>
      <c r="E207" s="277">
        <v>657814.55000000005</v>
      </c>
      <c r="F207" s="277">
        <v>605159.78</v>
      </c>
      <c r="G207" s="278">
        <v>435433</v>
      </c>
      <c r="H207" s="278">
        <v>487441</v>
      </c>
      <c r="I207" s="279">
        <v>1.1194397301077319</v>
      </c>
      <c r="J207" s="280">
        <v>453741</v>
      </c>
      <c r="K207" s="281">
        <v>453741</v>
      </c>
    </row>
    <row r="208" spans="1:11" ht="15" thickBot="1" x14ac:dyDescent="0.35">
      <c r="A208" s="613"/>
      <c r="B208" s="614" t="s">
        <v>265</v>
      </c>
      <c r="C208" s="615"/>
      <c r="D208" s="282">
        <v>175177.12</v>
      </c>
      <c r="E208" s="282">
        <v>216468.51</v>
      </c>
      <c r="F208" s="282">
        <v>221654.32</v>
      </c>
      <c r="G208" s="283">
        <v>228773</v>
      </c>
      <c r="H208" s="283">
        <v>226941</v>
      </c>
      <c r="I208" s="279">
        <v>0.99199206200032342</v>
      </c>
      <c r="J208" s="280">
        <v>226941</v>
      </c>
      <c r="K208" s="281">
        <v>226941</v>
      </c>
    </row>
    <row r="209" spans="1:11" x14ac:dyDescent="0.3">
      <c r="A209" s="613"/>
      <c r="B209" s="141">
        <v>610</v>
      </c>
      <c r="C209" s="14" t="s">
        <v>111</v>
      </c>
      <c r="D209" s="284">
        <v>114332.05</v>
      </c>
      <c r="E209" s="284">
        <v>146001.82</v>
      </c>
      <c r="F209" s="284">
        <v>142088.65</v>
      </c>
      <c r="G209" s="285">
        <v>148972</v>
      </c>
      <c r="H209" s="285">
        <v>147566</v>
      </c>
      <c r="I209" s="126">
        <v>0.99056198480251323</v>
      </c>
      <c r="J209" s="127">
        <v>147566</v>
      </c>
      <c r="K209" s="128">
        <v>147566</v>
      </c>
    </row>
    <row r="210" spans="1:11" x14ac:dyDescent="0.3">
      <c r="A210" s="613"/>
      <c r="B210" s="142">
        <v>620</v>
      </c>
      <c r="C210" s="15" t="s">
        <v>112</v>
      </c>
      <c r="D210" s="286">
        <v>38100.61</v>
      </c>
      <c r="E210" s="286">
        <v>48471.75</v>
      </c>
      <c r="F210" s="286">
        <v>48958.35</v>
      </c>
      <c r="G210" s="287">
        <v>52001</v>
      </c>
      <c r="H210" s="287">
        <v>51575</v>
      </c>
      <c r="I210" s="129">
        <v>0.99180784984904136</v>
      </c>
      <c r="J210" s="132">
        <v>51575</v>
      </c>
      <c r="K210" s="230">
        <v>51575</v>
      </c>
    </row>
    <row r="211" spans="1:11" x14ac:dyDescent="0.3">
      <c r="A211" s="613"/>
      <c r="B211" s="142">
        <v>630</v>
      </c>
      <c r="C211" s="15" t="s">
        <v>113</v>
      </c>
      <c r="D211" s="286">
        <v>21635.119999999999</v>
      </c>
      <c r="E211" s="286">
        <v>16039.74</v>
      </c>
      <c r="F211" s="286">
        <v>23956.82</v>
      </c>
      <c r="G211" s="287">
        <v>21000</v>
      </c>
      <c r="H211" s="287">
        <v>21000</v>
      </c>
      <c r="I211" s="129">
        <v>1</v>
      </c>
      <c r="J211" s="132">
        <v>21000</v>
      </c>
      <c r="K211" s="230">
        <v>21000</v>
      </c>
    </row>
    <row r="212" spans="1:11" ht="15" thickBot="1" x14ac:dyDescent="0.35">
      <c r="A212" s="613"/>
      <c r="B212" s="170">
        <v>640</v>
      </c>
      <c r="C212" s="194" t="s">
        <v>114</v>
      </c>
      <c r="D212" s="288">
        <v>1109.3400000000001</v>
      </c>
      <c r="E212" s="288">
        <v>5955.2</v>
      </c>
      <c r="F212" s="288">
        <v>6650.5</v>
      </c>
      <c r="G212" s="289">
        <v>6800</v>
      </c>
      <c r="H212" s="289">
        <v>6800</v>
      </c>
      <c r="I212" s="251">
        <v>1</v>
      </c>
      <c r="J212" s="252">
        <v>6800</v>
      </c>
      <c r="K212" s="253">
        <v>6800</v>
      </c>
    </row>
    <row r="213" spans="1:11" x14ac:dyDescent="0.3">
      <c r="A213" s="613"/>
      <c r="B213" s="216"/>
      <c r="C213" s="217" t="s">
        <v>266</v>
      </c>
      <c r="D213" s="77">
        <v>3205.42</v>
      </c>
      <c r="E213" s="77">
        <v>4980</v>
      </c>
      <c r="F213" s="77">
        <v>6780</v>
      </c>
      <c r="G213" s="78">
        <v>3500</v>
      </c>
      <c r="H213" s="78">
        <v>3500</v>
      </c>
      <c r="I213" s="126">
        <v>1</v>
      </c>
      <c r="J213" s="78">
        <v>3500</v>
      </c>
      <c r="K213" s="128">
        <v>3500</v>
      </c>
    </row>
    <row r="214" spans="1:11" x14ac:dyDescent="0.3">
      <c r="A214" s="613"/>
      <c r="B214" s="218"/>
      <c r="C214" s="149" t="s">
        <v>376</v>
      </c>
      <c r="D214" s="59">
        <v>31667.72</v>
      </c>
      <c r="E214" s="59">
        <v>37823.269999999997</v>
      </c>
      <c r="F214" s="59">
        <v>37007.5</v>
      </c>
      <c r="G214" s="60">
        <v>35000</v>
      </c>
      <c r="H214" s="60">
        <v>35000</v>
      </c>
      <c r="I214" s="129">
        <v>0</v>
      </c>
      <c r="J214" s="60"/>
      <c r="K214" s="230"/>
    </row>
    <row r="215" spans="1:11" hidden="1" x14ac:dyDescent="0.3">
      <c r="A215" s="613"/>
      <c r="B215" s="218">
        <v>630</v>
      </c>
      <c r="C215" s="149" t="s">
        <v>267</v>
      </c>
      <c r="D215" s="59"/>
      <c r="E215" s="59"/>
      <c r="F215" s="59"/>
      <c r="G215" s="60">
        <v>0</v>
      </c>
      <c r="H215" s="60"/>
      <c r="I215" s="129">
        <v>0</v>
      </c>
      <c r="J215" s="60"/>
      <c r="K215" s="230"/>
    </row>
    <row r="216" spans="1:11" hidden="1" x14ac:dyDescent="0.3">
      <c r="A216" s="613"/>
      <c r="B216" s="218">
        <v>630</v>
      </c>
      <c r="C216" s="149" t="s">
        <v>376</v>
      </c>
      <c r="D216" s="59"/>
      <c r="E216" s="59"/>
      <c r="F216" s="59"/>
      <c r="G216" s="60">
        <v>0</v>
      </c>
      <c r="H216" s="60"/>
      <c r="I216" s="129">
        <v>0</v>
      </c>
      <c r="J216" s="60">
        <v>3300</v>
      </c>
      <c r="K216" s="230">
        <v>3300</v>
      </c>
    </row>
    <row r="217" spans="1:11" x14ac:dyDescent="0.3">
      <c r="A217" s="613"/>
      <c r="B217" s="218">
        <v>630</v>
      </c>
      <c r="C217" s="149" t="s">
        <v>91</v>
      </c>
      <c r="D217" s="59"/>
      <c r="E217" s="59">
        <v>238098.5</v>
      </c>
      <c r="F217" s="59">
        <v>137620</v>
      </c>
      <c r="G217" s="60">
        <v>37260</v>
      </c>
      <c r="H217" s="60">
        <v>30000</v>
      </c>
      <c r="I217" s="129">
        <v>0.80515297906602257</v>
      </c>
      <c r="J217" s="60">
        <v>30000</v>
      </c>
      <c r="K217" s="230">
        <v>30000</v>
      </c>
    </row>
    <row r="218" spans="1:11" x14ac:dyDescent="0.3">
      <c r="A218" s="613"/>
      <c r="B218" s="218"/>
      <c r="C218" s="149" t="s">
        <v>88</v>
      </c>
      <c r="D218" s="59">
        <v>264695.44</v>
      </c>
      <c r="E218" s="59">
        <v>145347.20000000001</v>
      </c>
      <c r="F218" s="59">
        <v>187214.21000000002</v>
      </c>
      <c r="G218" s="60">
        <v>114000</v>
      </c>
      <c r="H218" s="60">
        <v>190000</v>
      </c>
      <c r="I218" s="129">
        <v>1.6666666666666667</v>
      </c>
      <c r="J218" s="60">
        <v>190000</v>
      </c>
      <c r="K218" s="230">
        <v>190000</v>
      </c>
    </row>
    <row r="219" spans="1:11" x14ac:dyDescent="0.3">
      <c r="A219" s="613"/>
      <c r="B219" s="218">
        <v>630</v>
      </c>
      <c r="C219" s="149" t="s">
        <v>268</v>
      </c>
      <c r="D219" s="59">
        <v>10768.51</v>
      </c>
      <c r="E219" s="59">
        <v>13589.94</v>
      </c>
      <c r="F219" s="59">
        <v>14433.75</v>
      </c>
      <c r="G219" s="60">
        <v>14900</v>
      </c>
      <c r="H219" s="60"/>
      <c r="I219" s="129">
        <v>0</v>
      </c>
      <c r="J219" s="60"/>
      <c r="K219" s="230"/>
    </row>
    <row r="220" spans="1:11" hidden="1" x14ac:dyDescent="0.3">
      <c r="A220" s="613"/>
      <c r="B220" s="219"/>
      <c r="C220" s="149" t="s">
        <v>269</v>
      </c>
      <c r="D220" s="79"/>
      <c r="E220" s="79"/>
      <c r="F220" s="79">
        <v>0</v>
      </c>
      <c r="G220" s="80">
        <v>0</v>
      </c>
      <c r="H220" s="80">
        <v>0</v>
      </c>
      <c r="I220" s="231">
        <v>0</v>
      </c>
      <c r="J220" s="80">
        <v>0</v>
      </c>
      <c r="K220" s="240">
        <v>0</v>
      </c>
    </row>
    <row r="221" spans="1:11" ht="15" thickBot="1" x14ac:dyDescent="0.35">
      <c r="A221" s="613"/>
      <c r="B221" s="220">
        <v>630</v>
      </c>
      <c r="C221" s="221" t="s">
        <v>270</v>
      </c>
      <c r="D221" s="290"/>
      <c r="E221" s="290">
        <v>1507.13</v>
      </c>
      <c r="F221" s="290">
        <v>450</v>
      </c>
      <c r="G221" s="291">
        <v>2000</v>
      </c>
      <c r="H221" s="291">
        <v>2000</v>
      </c>
      <c r="I221" s="231">
        <v>1</v>
      </c>
      <c r="J221" s="231"/>
      <c r="K221" s="232"/>
    </row>
    <row r="222" spans="1:11" ht="16.8" thickTop="1" thickBot="1" x14ac:dyDescent="0.35">
      <c r="A222" s="222"/>
      <c r="B222" s="223"/>
      <c r="C222" s="224" t="s">
        <v>271</v>
      </c>
      <c r="D222" s="357">
        <v>14807895.809999999</v>
      </c>
      <c r="E222" s="135">
        <v>17087777.59</v>
      </c>
      <c r="F222" s="135">
        <v>17393407.829999998</v>
      </c>
      <c r="G222" s="136">
        <v>17463456</v>
      </c>
      <c r="H222" s="136">
        <v>19468603</v>
      </c>
      <c r="I222" s="137">
        <v>1.1148195981368179</v>
      </c>
      <c r="J222" s="138">
        <v>19090290</v>
      </c>
      <c r="K222" s="139">
        <v>19062484</v>
      </c>
    </row>
    <row r="223" spans="1:11" ht="15" thickTop="1" x14ac:dyDescent="0.3"/>
  </sheetData>
  <mergeCells count="78">
    <mergeCell ref="B10:C10"/>
    <mergeCell ref="A2:A3"/>
    <mergeCell ref="B2:B3"/>
    <mergeCell ref="C2:C3"/>
    <mergeCell ref="B4:C4"/>
    <mergeCell ref="A5:A9"/>
    <mergeCell ref="A38:A41"/>
    <mergeCell ref="A11:A13"/>
    <mergeCell ref="B14:C14"/>
    <mergeCell ref="A15:A18"/>
    <mergeCell ref="B19:C19"/>
    <mergeCell ref="A20:A24"/>
    <mergeCell ref="B25:C25"/>
    <mergeCell ref="B27:C27"/>
    <mergeCell ref="B29:C29"/>
    <mergeCell ref="A30:A34"/>
    <mergeCell ref="B35:C35"/>
    <mergeCell ref="B37:C37"/>
    <mergeCell ref="A78:A81"/>
    <mergeCell ref="B42:C42"/>
    <mergeCell ref="B44:C44"/>
    <mergeCell ref="A45:A50"/>
    <mergeCell ref="B51:C51"/>
    <mergeCell ref="A52:A57"/>
    <mergeCell ref="B58:C58"/>
    <mergeCell ref="A59:A71"/>
    <mergeCell ref="B59:C59"/>
    <mergeCell ref="B72:C72"/>
    <mergeCell ref="A73:A76"/>
    <mergeCell ref="B77:C77"/>
    <mergeCell ref="A120:A129"/>
    <mergeCell ref="B82:C82"/>
    <mergeCell ref="B84:C84"/>
    <mergeCell ref="A85:A89"/>
    <mergeCell ref="B90:C90"/>
    <mergeCell ref="A91:A94"/>
    <mergeCell ref="B95:C95"/>
    <mergeCell ref="A96:A113"/>
    <mergeCell ref="B114:C114"/>
    <mergeCell ref="B116:C116"/>
    <mergeCell ref="A117:A118"/>
    <mergeCell ref="B119:C119"/>
    <mergeCell ref="A162:A180"/>
    <mergeCell ref="B162:C162"/>
    <mergeCell ref="B167:C167"/>
    <mergeCell ref="B168:B180"/>
    <mergeCell ref="B130:C130"/>
    <mergeCell ref="B132:C132"/>
    <mergeCell ref="A133:A136"/>
    <mergeCell ref="B137:C137"/>
    <mergeCell ref="A138:A151"/>
    <mergeCell ref="B152:C152"/>
    <mergeCell ref="A153:A154"/>
    <mergeCell ref="B155:C155"/>
    <mergeCell ref="A156:A160"/>
    <mergeCell ref="B156:B160"/>
    <mergeCell ref="B161:C161"/>
    <mergeCell ref="A208:A221"/>
    <mergeCell ref="B208:C208"/>
    <mergeCell ref="B181:C181"/>
    <mergeCell ref="A182:A185"/>
    <mergeCell ref="B186:C186"/>
    <mergeCell ref="A187:A195"/>
    <mergeCell ref="B187:C187"/>
    <mergeCell ref="B194:C194"/>
    <mergeCell ref="B196:C196"/>
    <mergeCell ref="A197:A201"/>
    <mergeCell ref="B202:C202"/>
    <mergeCell ref="A203:A206"/>
    <mergeCell ref="B207:C207"/>
    <mergeCell ref="K2:K3"/>
    <mergeCell ref="D2:D3"/>
    <mergeCell ref="E2:E3"/>
    <mergeCell ref="F2:F3"/>
    <mergeCell ref="G2:G3"/>
    <mergeCell ref="H2:H3"/>
    <mergeCell ref="I2:I3"/>
    <mergeCell ref="J2:J3"/>
  </mergeCells>
  <pageMargins left="0.11811023622047245" right="0.11811023622047245" top="0.19685039370078741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selection activeCell="C56" sqref="C56"/>
    </sheetView>
  </sheetViews>
  <sheetFormatPr defaultRowHeight="14.4" x14ac:dyDescent="0.3"/>
  <cols>
    <col min="1" max="1" width="6.6640625" customWidth="1"/>
    <col min="2" max="2" width="6.33203125" customWidth="1"/>
    <col min="3" max="3" width="34.5546875" customWidth="1"/>
    <col min="4" max="4" width="14.6640625" customWidth="1"/>
    <col min="5" max="5" width="13.21875" customWidth="1"/>
    <col min="6" max="6" width="14.21875" customWidth="1"/>
    <col min="7" max="7" width="12.77734375" customWidth="1"/>
    <col min="8" max="8" width="13" customWidth="1"/>
    <col min="9" max="9" width="6.44140625" customWidth="1"/>
    <col min="10" max="10" width="9.6640625" customWidth="1"/>
    <col min="11" max="11" width="9.33203125" customWidth="1"/>
    <col min="243" max="243" width="37.5546875" customWidth="1"/>
    <col min="244" max="259" width="0" hidden="1" customWidth="1"/>
    <col min="260" max="261" width="14.6640625" customWidth="1"/>
    <col min="262" max="262" width="14" customWidth="1"/>
    <col min="263" max="263" width="12.77734375" customWidth="1"/>
    <col min="264" max="264" width="13" customWidth="1"/>
    <col min="265" max="265" width="10.109375" customWidth="1"/>
    <col min="266" max="267" width="10.44140625" customWidth="1"/>
    <col min="499" max="499" width="37.5546875" customWidth="1"/>
    <col min="500" max="515" width="0" hidden="1" customWidth="1"/>
    <col min="516" max="517" width="14.6640625" customWidth="1"/>
    <col min="518" max="518" width="14" customWidth="1"/>
    <col min="519" max="519" width="12.77734375" customWidth="1"/>
    <col min="520" max="520" width="13" customWidth="1"/>
    <col min="521" max="521" width="10.109375" customWidth="1"/>
    <col min="522" max="523" width="10.44140625" customWidth="1"/>
    <col min="755" max="755" width="37.5546875" customWidth="1"/>
    <col min="756" max="771" width="0" hidden="1" customWidth="1"/>
    <col min="772" max="773" width="14.6640625" customWidth="1"/>
    <col min="774" max="774" width="14" customWidth="1"/>
    <col min="775" max="775" width="12.77734375" customWidth="1"/>
    <col min="776" max="776" width="13" customWidth="1"/>
    <col min="777" max="777" width="10.109375" customWidth="1"/>
    <col min="778" max="779" width="10.44140625" customWidth="1"/>
    <col min="1011" max="1011" width="37.5546875" customWidth="1"/>
    <col min="1012" max="1027" width="0" hidden="1" customWidth="1"/>
    <col min="1028" max="1029" width="14.6640625" customWidth="1"/>
    <col min="1030" max="1030" width="14" customWidth="1"/>
    <col min="1031" max="1031" width="12.77734375" customWidth="1"/>
    <col min="1032" max="1032" width="13" customWidth="1"/>
    <col min="1033" max="1033" width="10.109375" customWidth="1"/>
    <col min="1034" max="1035" width="10.44140625" customWidth="1"/>
    <col min="1267" max="1267" width="37.5546875" customWidth="1"/>
    <col min="1268" max="1283" width="0" hidden="1" customWidth="1"/>
    <col min="1284" max="1285" width="14.6640625" customWidth="1"/>
    <col min="1286" max="1286" width="14" customWidth="1"/>
    <col min="1287" max="1287" width="12.77734375" customWidth="1"/>
    <col min="1288" max="1288" width="13" customWidth="1"/>
    <col min="1289" max="1289" width="10.109375" customWidth="1"/>
    <col min="1290" max="1291" width="10.44140625" customWidth="1"/>
    <col min="1523" max="1523" width="37.5546875" customWidth="1"/>
    <col min="1524" max="1539" width="0" hidden="1" customWidth="1"/>
    <col min="1540" max="1541" width="14.6640625" customWidth="1"/>
    <col min="1542" max="1542" width="14" customWidth="1"/>
    <col min="1543" max="1543" width="12.77734375" customWidth="1"/>
    <col min="1544" max="1544" width="13" customWidth="1"/>
    <col min="1545" max="1545" width="10.109375" customWidth="1"/>
    <col min="1546" max="1547" width="10.44140625" customWidth="1"/>
    <col min="1779" max="1779" width="37.5546875" customWidth="1"/>
    <col min="1780" max="1795" width="0" hidden="1" customWidth="1"/>
    <col min="1796" max="1797" width="14.6640625" customWidth="1"/>
    <col min="1798" max="1798" width="14" customWidth="1"/>
    <col min="1799" max="1799" width="12.77734375" customWidth="1"/>
    <col min="1800" max="1800" width="13" customWidth="1"/>
    <col min="1801" max="1801" width="10.109375" customWidth="1"/>
    <col min="1802" max="1803" width="10.44140625" customWidth="1"/>
    <col min="2035" max="2035" width="37.5546875" customWidth="1"/>
    <col min="2036" max="2051" width="0" hidden="1" customWidth="1"/>
    <col min="2052" max="2053" width="14.6640625" customWidth="1"/>
    <col min="2054" max="2054" width="14" customWidth="1"/>
    <col min="2055" max="2055" width="12.77734375" customWidth="1"/>
    <col min="2056" max="2056" width="13" customWidth="1"/>
    <col min="2057" max="2057" width="10.109375" customWidth="1"/>
    <col min="2058" max="2059" width="10.44140625" customWidth="1"/>
    <col min="2291" max="2291" width="37.5546875" customWidth="1"/>
    <col min="2292" max="2307" width="0" hidden="1" customWidth="1"/>
    <col min="2308" max="2309" width="14.6640625" customWidth="1"/>
    <col min="2310" max="2310" width="14" customWidth="1"/>
    <col min="2311" max="2311" width="12.77734375" customWidth="1"/>
    <col min="2312" max="2312" width="13" customWidth="1"/>
    <col min="2313" max="2313" width="10.109375" customWidth="1"/>
    <col min="2314" max="2315" width="10.44140625" customWidth="1"/>
    <col min="2547" max="2547" width="37.5546875" customWidth="1"/>
    <col min="2548" max="2563" width="0" hidden="1" customWidth="1"/>
    <col min="2564" max="2565" width="14.6640625" customWidth="1"/>
    <col min="2566" max="2566" width="14" customWidth="1"/>
    <col min="2567" max="2567" width="12.77734375" customWidth="1"/>
    <col min="2568" max="2568" width="13" customWidth="1"/>
    <col min="2569" max="2569" width="10.109375" customWidth="1"/>
    <col min="2570" max="2571" width="10.44140625" customWidth="1"/>
    <col min="2803" max="2803" width="37.5546875" customWidth="1"/>
    <col min="2804" max="2819" width="0" hidden="1" customWidth="1"/>
    <col min="2820" max="2821" width="14.6640625" customWidth="1"/>
    <col min="2822" max="2822" width="14" customWidth="1"/>
    <col min="2823" max="2823" width="12.77734375" customWidth="1"/>
    <col min="2824" max="2824" width="13" customWidth="1"/>
    <col min="2825" max="2825" width="10.109375" customWidth="1"/>
    <col min="2826" max="2827" width="10.44140625" customWidth="1"/>
    <col min="3059" max="3059" width="37.5546875" customWidth="1"/>
    <col min="3060" max="3075" width="0" hidden="1" customWidth="1"/>
    <col min="3076" max="3077" width="14.6640625" customWidth="1"/>
    <col min="3078" max="3078" width="14" customWidth="1"/>
    <col min="3079" max="3079" width="12.77734375" customWidth="1"/>
    <col min="3080" max="3080" width="13" customWidth="1"/>
    <col min="3081" max="3081" width="10.109375" customWidth="1"/>
    <col min="3082" max="3083" width="10.44140625" customWidth="1"/>
    <col min="3315" max="3315" width="37.5546875" customWidth="1"/>
    <col min="3316" max="3331" width="0" hidden="1" customWidth="1"/>
    <col min="3332" max="3333" width="14.6640625" customWidth="1"/>
    <col min="3334" max="3334" width="14" customWidth="1"/>
    <col min="3335" max="3335" width="12.77734375" customWidth="1"/>
    <col min="3336" max="3336" width="13" customWidth="1"/>
    <col min="3337" max="3337" width="10.109375" customWidth="1"/>
    <col min="3338" max="3339" width="10.44140625" customWidth="1"/>
    <col min="3571" max="3571" width="37.5546875" customWidth="1"/>
    <col min="3572" max="3587" width="0" hidden="1" customWidth="1"/>
    <col min="3588" max="3589" width="14.6640625" customWidth="1"/>
    <col min="3590" max="3590" width="14" customWidth="1"/>
    <col min="3591" max="3591" width="12.77734375" customWidth="1"/>
    <col min="3592" max="3592" width="13" customWidth="1"/>
    <col min="3593" max="3593" width="10.109375" customWidth="1"/>
    <col min="3594" max="3595" width="10.44140625" customWidth="1"/>
    <col min="3827" max="3827" width="37.5546875" customWidth="1"/>
    <col min="3828" max="3843" width="0" hidden="1" customWidth="1"/>
    <col min="3844" max="3845" width="14.6640625" customWidth="1"/>
    <col min="3846" max="3846" width="14" customWidth="1"/>
    <col min="3847" max="3847" width="12.77734375" customWidth="1"/>
    <col min="3848" max="3848" width="13" customWidth="1"/>
    <col min="3849" max="3849" width="10.109375" customWidth="1"/>
    <col min="3850" max="3851" width="10.44140625" customWidth="1"/>
    <col min="4083" max="4083" width="37.5546875" customWidth="1"/>
    <col min="4084" max="4099" width="0" hidden="1" customWidth="1"/>
    <col min="4100" max="4101" width="14.6640625" customWidth="1"/>
    <col min="4102" max="4102" width="14" customWidth="1"/>
    <col min="4103" max="4103" width="12.77734375" customWidth="1"/>
    <col min="4104" max="4104" width="13" customWidth="1"/>
    <col min="4105" max="4105" width="10.109375" customWidth="1"/>
    <col min="4106" max="4107" width="10.44140625" customWidth="1"/>
    <col min="4339" max="4339" width="37.5546875" customWidth="1"/>
    <col min="4340" max="4355" width="0" hidden="1" customWidth="1"/>
    <col min="4356" max="4357" width="14.6640625" customWidth="1"/>
    <col min="4358" max="4358" width="14" customWidth="1"/>
    <col min="4359" max="4359" width="12.77734375" customWidth="1"/>
    <col min="4360" max="4360" width="13" customWidth="1"/>
    <col min="4361" max="4361" width="10.109375" customWidth="1"/>
    <col min="4362" max="4363" width="10.44140625" customWidth="1"/>
    <col min="4595" max="4595" width="37.5546875" customWidth="1"/>
    <col min="4596" max="4611" width="0" hidden="1" customWidth="1"/>
    <col min="4612" max="4613" width="14.6640625" customWidth="1"/>
    <col min="4614" max="4614" width="14" customWidth="1"/>
    <col min="4615" max="4615" width="12.77734375" customWidth="1"/>
    <col min="4616" max="4616" width="13" customWidth="1"/>
    <col min="4617" max="4617" width="10.109375" customWidth="1"/>
    <col min="4618" max="4619" width="10.44140625" customWidth="1"/>
    <col min="4851" max="4851" width="37.5546875" customWidth="1"/>
    <col min="4852" max="4867" width="0" hidden="1" customWidth="1"/>
    <col min="4868" max="4869" width="14.6640625" customWidth="1"/>
    <col min="4870" max="4870" width="14" customWidth="1"/>
    <col min="4871" max="4871" width="12.77734375" customWidth="1"/>
    <col min="4872" max="4872" width="13" customWidth="1"/>
    <col min="4873" max="4873" width="10.109375" customWidth="1"/>
    <col min="4874" max="4875" width="10.44140625" customWidth="1"/>
    <col min="5107" max="5107" width="37.5546875" customWidth="1"/>
    <col min="5108" max="5123" width="0" hidden="1" customWidth="1"/>
    <col min="5124" max="5125" width="14.6640625" customWidth="1"/>
    <col min="5126" max="5126" width="14" customWidth="1"/>
    <col min="5127" max="5127" width="12.77734375" customWidth="1"/>
    <col min="5128" max="5128" width="13" customWidth="1"/>
    <col min="5129" max="5129" width="10.109375" customWidth="1"/>
    <col min="5130" max="5131" width="10.44140625" customWidth="1"/>
    <col min="5363" max="5363" width="37.5546875" customWidth="1"/>
    <col min="5364" max="5379" width="0" hidden="1" customWidth="1"/>
    <col min="5380" max="5381" width="14.6640625" customWidth="1"/>
    <col min="5382" max="5382" width="14" customWidth="1"/>
    <col min="5383" max="5383" width="12.77734375" customWidth="1"/>
    <col min="5384" max="5384" width="13" customWidth="1"/>
    <col min="5385" max="5385" width="10.109375" customWidth="1"/>
    <col min="5386" max="5387" width="10.44140625" customWidth="1"/>
    <col min="5619" max="5619" width="37.5546875" customWidth="1"/>
    <col min="5620" max="5635" width="0" hidden="1" customWidth="1"/>
    <col min="5636" max="5637" width="14.6640625" customWidth="1"/>
    <col min="5638" max="5638" width="14" customWidth="1"/>
    <col min="5639" max="5639" width="12.77734375" customWidth="1"/>
    <col min="5640" max="5640" width="13" customWidth="1"/>
    <col min="5641" max="5641" width="10.109375" customWidth="1"/>
    <col min="5642" max="5643" width="10.44140625" customWidth="1"/>
    <col min="5875" max="5875" width="37.5546875" customWidth="1"/>
    <col min="5876" max="5891" width="0" hidden="1" customWidth="1"/>
    <col min="5892" max="5893" width="14.6640625" customWidth="1"/>
    <col min="5894" max="5894" width="14" customWidth="1"/>
    <col min="5895" max="5895" width="12.77734375" customWidth="1"/>
    <col min="5896" max="5896" width="13" customWidth="1"/>
    <col min="5897" max="5897" width="10.109375" customWidth="1"/>
    <col min="5898" max="5899" width="10.44140625" customWidth="1"/>
    <col min="6131" max="6131" width="37.5546875" customWidth="1"/>
    <col min="6132" max="6147" width="0" hidden="1" customWidth="1"/>
    <col min="6148" max="6149" width="14.6640625" customWidth="1"/>
    <col min="6150" max="6150" width="14" customWidth="1"/>
    <col min="6151" max="6151" width="12.77734375" customWidth="1"/>
    <col min="6152" max="6152" width="13" customWidth="1"/>
    <col min="6153" max="6153" width="10.109375" customWidth="1"/>
    <col min="6154" max="6155" width="10.44140625" customWidth="1"/>
    <col min="6387" max="6387" width="37.5546875" customWidth="1"/>
    <col min="6388" max="6403" width="0" hidden="1" customWidth="1"/>
    <col min="6404" max="6405" width="14.6640625" customWidth="1"/>
    <col min="6406" max="6406" width="14" customWidth="1"/>
    <col min="6407" max="6407" width="12.77734375" customWidth="1"/>
    <col min="6408" max="6408" width="13" customWidth="1"/>
    <col min="6409" max="6409" width="10.109375" customWidth="1"/>
    <col min="6410" max="6411" width="10.44140625" customWidth="1"/>
    <col min="6643" max="6643" width="37.5546875" customWidth="1"/>
    <col min="6644" max="6659" width="0" hidden="1" customWidth="1"/>
    <col min="6660" max="6661" width="14.6640625" customWidth="1"/>
    <col min="6662" max="6662" width="14" customWidth="1"/>
    <col min="6663" max="6663" width="12.77734375" customWidth="1"/>
    <col min="6664" max="6664" width="13" customWidth="1"/>
    <col min="6665" max="6665" width="10.109375" customWidth="1"/>
    <col min="6666" max="6667" width="10.44140625" customWidth="1"/>
    <col min="6899" max="6899" width="37.5546875" customWidth="1"/>
    <col min="6900" max="6915" width="0" hidden="1" customWidth="1"/>
    <col min="6916" max="6917" width="14.6640625" customWidth="1"/>
    <col min="6918" max="6918" width="14" customWidth="1"/>
    <col min="6919" max="6919" width="12.77734375" customWidth="1"/>
    <col min="6920" max="6920" width="13" customWidth="1"/>
    <col min="6921" max="6921" width="10.109375" customWidth="1"/>
    <col min="6922" max="6923" width="10.44140625" customWidth="1"/>
    <col min="7155" max="7155" width="37.5546875" customWidth="1"/>
    <col min="7156" max="7171" width="0" hidden="1" customWidth="1"/>
    <col min="7172" max="7173" width="14.6640625" customWidth="1"/>
    <col min="7174" max="7174" width="14" customWidth="1"/>
    <col min="7175" max="7175" width="12.77734375" customWidth="1"/>
    <col min="7176" max="7176" width="13" customWidth="1"/>
    <col min="7177" max="7177" width="10.109375" customWidth="1"/>
    <col min="7178" max="7179" width="10.44140625" customWidth="1"/>
    <col min="7411" max="7411" width="37.5546875" customWidth="1"/>
    <col min="7412" max="7427" width="0" hidden="1" customWidth="1"/>
    <col min="7428" max="7429" width="14.6640625" customWidth="1"/>
    <col min="7430" max="7430" width="14" customWidth="1"/>
    <col min="7431" max="7431" width="12.77734375" customWidth="1"/>
    <col min="7432" max="7432" width="13" customWidth="1"/>
    <col min="7433" max="7433" width="10.109375" customWidth="1"/>
    <col min="7434" max="7435" width="10.44140625" customWidth="1"/>
    <col min="7667" max="7667" width="37.5546875" customWidth="1"/>
    <col min="7668" max="7683" width="0" hidden="1" customWidth="1"/>
    <col min="7684" max="7685" width="14.6640625" customWidth="1"/>
    <col min="7686" max="7686" width="14" customWidth="1"/>
    <col min="7687" max="7687" width="12.77734375" customWidth="1"/>
    <col min="7688" max="7688" width="13" customWidth="1"/>
    <col min="7689" max="7689" width="10.109375" customWidth="1"/>
    <col min="7690" max="7691" width="10.44140625" customWidth="1"/>
    <col min="7923" max="7923" width="37.5546875" customWidth="1"/>
    <col min="7924" max="7939" width="0" hidden="1" customWidth="1"/>
    <col min="7940" max="7941" width="14.6640625" customWidth="1"/>
    <col min="7942" max="7942" width="14" customWidth="1"/>
    <col min="7943" max="7943" width="12.77734375" customWidth="1"/>
    <col min="7944" max="7944" width="13" customWidth="1"/>
    <col min="7945" max="7945" width="10.109375" customWidth="1"/>
    <col min="7946" max="7947" width="10.44140625" customWidth="1"/>
    <col min="8179" max="8179" width="37.5546875" customWidth="1"/>
    <col min="8180" max="8195" width="0" hidden="1" customWidth="1"/>
    <col min="8196" max="8197" width="14.6640625" customWidth="1"/>
    <col min="8198" max="8198" width="14" customWidth="1"/>
    <col min="8199" max="8199" width="12.77734375" customWidth="1"/>
    <col min="8200" max="8200" width="13" customWidth="1"/>
    <col min="8201" max="8201" width="10.109375" customWidth="1"/>
    <col min="8202" max="8203" width="10.44140625" customWidth="1"/>
    <col min="8435" max="8435" width="37.5546875" customWidth="1"/>
    <col min="8436" max="8451" width="0" hidden="1" customWidth="1"/>
    <col min="8452" max="8453" width="14.6640625" customWidth="1"/>
    <col min="8454" max="8454" width="14" customWidth="1"/>
    <col min="8455" max="8455" width="12.77734375" customWidth="1"/>
    <col min="8456" max="8456" width="13" customWidth="1"/>
    <col min="8457" max="8457" width="10.109375" customWidth="1"/>
    <col min="8458" max="8459" width="10.44140625" customWidth="1"/>
    <col min="8691" max="8691" width="37.5546875" customWidth="1"/>
    <col min="8692" max="8707" width="0" hidden="1" customWidth="1"/>
    <col min="8708" max="8709" width="14.6640625" customWidth="1"/>
    <col min="8710" max="8710" width="14" customWidth="1"/>
    <col min="8711" max="8711" width="12.77734375" customWidth="1"/>
    <col min="8712" max="8712" width="13" customWidth="1"/>
    <col min="8713" max="8713" width="10.109375" customWidth="1"/>
    <col min="8714" max="8715" width="10.44140625" customWidth="1"/>
    <col min="8947" max="8947" width="37.5546875" customWidth="1"/>
    <col min="8948" max="8963" width="0" hidden="1" customWidth="1"/>
    <col min="8964" max="8965" width="14.6640625" customWidth="1"/>
    <col min="8966" max="8966" width="14" customWidth="1"/>
    <col min="8967" max="8967" width="12.77734375" customWidth="1"/>
    <col min="8968" max="8968" width="13" customWidth="1"/>
    <col min="8969" max="8969" width="10.109375" customWidth="1"/>
    <col min="8970" max="8971" width="10.44140625" customWidth="1"/>
    <col min="9203" max="9203" width="37.5546875" customWidth="1"/>
    <col min="9204" max="9219" width="0" hidden="1" customWidth="1"/>
    <col min="9220" max="9221" width="14.6640625" customWidth="1"/>
    <col min="9222" max="9222" width="14" customWidth="1"/>
    <col min="9223" max="9223" width="12.77734375" customWidth="1"/>
    <col min="9224" max="9224" width="13" customWidth="1"/>
    <col min="9225" max="9225" width="10.109375" customWidth="1"/>
    <col min="9226" max="9227" width="10.44140625" customWidth="1"/>
    <col min="9459" max="9459" width="37.5546875" customWidth="1"/>
    <col min="9460" max="9475" width="0" hidden="1" customWidth="1"/>
    <col min="9476" max="9477" width="14.6640625" customWidth="1"/>
    <col min="9478" max="9478" width="14" customWidth="1"/>
    <col min="9479" max="9479" width="12.77734375" customWidth="1"/>
    <col min="9480" max="9480" width="13" customWidth="1"/>
    <col min="9481" max="9481" width="10.109375" customWidth="1"/>
    <col min="9482" max="9483" width="10.44140625" customWidth="1"/>
    <col min="9715" max="9715" width="37.5546875" customWidth="1"/>
    <col min="9716" max="9731" width="0" hidden="1" customWidth="1"/>
    <col min="9732" max="9733" width="14.6640625" customWidth="1"/>
    <col min="9734" max="9734" width="14" customWidth="1"/>
    <col min="9735" max="9735" width="12.77734375" customWidth="1"/>
    <col min="9736" max="9736" width="13" customWidth="1"/>
    <col min="9737" max="9737" width="10.109375" customWidth="1"/>
    <col min="9738" max="9739" width="10.44140625" customWidth="1"/>
    <col min="9971" max="9971" width="37.5546875" customWidth="1"/>
    <col min="9972" max="9987" width="0" hidden="1" customWidth="1"/>
    <col min="9988" max="9989" width="14.6640625" customWidth="1"/>
    <col min="9990" max="9990" width="14" customWidth="1"/>
    <col min="9991" max="9991" width="12.77734375" customWidth="1"/>
    <col min="9992" max="9992" width="13" customWidth="1"/>
    <col min="9993" max="9993" width="10.109375" customWidth="1"/>
    <col min="9994" max="9995" width="10.44140625" customWidth="1"/>
    <col min="10227" max="10227" width="37.5546875" customWidth="1"/>
    <col min="10228" max="10243" width="0" hidden="1" customWidth="1"/>
    <col min="10244" max="10245" width="14.6640625" customWidth="1"/>
    <col min="10246" max="10246" width="14" customWidth="1"/>
    <col min="10247" max="10247" width="12.77734375" customWidth="1"/>
    <col min="10248" max="10248" width="13" customWidth="1"/>
    <col min="10249" max="10249" width="10.109375" customWidth="1"/>
    <col min="10250" max="10251" width="10.44140625" customWidth="1"/>
    <col min="10483" max="10483" width="37.5546875" customWidth="1"/>
    <col min="10484" max="10499" width="0" hidden="1" customWidth="1"/>
    <col min="10500" max="10501" width="14.6640625" customWidth="1"/>
    <col min="10502" max="10502" width="14" customWidth="1"/>
    <col min="10503" max="10503" width="12.77734375" customWidth="1"/>
    <col min="10504" max="10504" width="13" customWidth="1"/>
    <col min="10505" max="10505" width="10.109375" customWidth="1"/>
    <col min="10506" max="10507" width="10.44140625" customWidth="1"/>
    <col min="10739" max="10739" width="37.5546875" customWidth="1"/>
    <col min="10740" max="10755" width="0" hidden="1" customWidth="1"/>
    <col min="10756" max="10757" width="14.6640625" customWidth="1"/>
    <col min="10758" max="10758" width="14" customWidth="1"/>
    <col min="10759" max="10759" width="12.77734375" customWidth="1"/>
    <col min="10760" max="10760" width="13" customWidth="1"/>
    <col min="10761" max="10761" width="10.109375" customWidth="1"/>
    <col min="10762" max="10763" width="10.44140625" customWidth="1"/>
    <col min="10995" max="10995" width="37.5546875" customWidth="1"/>
    <col min="10996" max="11011" width="0" hidden="1" customWidth="1"/>
    <col min="11012" max="11013" width="14.6640625" customWidth="1"/>
    <col min="11014" max="11014" width="14" customWidth="1"/>
    <col min="11015" max="11015" width="12.77734375" customWidth="1"/>
    <col min="11016" max="11016" width="13" customWidth="1"/>
    <col min="11017" max="11017" width="10.109375" customWidth="1"/>
    <col min="11018" max="11019" width="10.44140625" customWidth="1"/>
    <col min="11251" max="11251" width="37.5546875" customWidth="1"/>
    <col min="11252" max="11267" width="0" hidden="1" customWidth="1"/>
    <col min="11268" max="11269" width="14.6640625" customWidth="1"/>
    <col min="11270" max="11270" width="14" customWidth="1"/>
    <col min="11271" max="11271" width="12.77734375" customWidth="1"/>
    <col min="11272" max="11272" width="13" customWidth="1"/>
    <col min="11273" max="11273" width="10.109375" customWidth="1"/>
    <col min="11274" max="11275" width="10.44140625" customWidth="1"/>
    <col min="11507" max="11507" width="37.5546875" customWidth="1"/>
    <col min="11508" max="11523" width="0" hidden="1" customWidth="1"/>
    <col min="11524" max="11525" width="14.6640625" customWidth="1"/>
    <col min="11526" max="11526" width="14" customWidth="1"/>
    <col min="11527" max="11527" width="12.77734375" customWidth="1"/>
    <col min="11528" max="11528" width="13" customWidth="1"/>
    <col min="11529" max="11529" width="10.109375" customWidth="1"/>
    <col min="11530" max="11531" width="10.44140625" customWidth="1"/>
    <col min="11763" max="11763" width="37.5546875" customWidth="1"/>
    <col min="11764" max="11779" width="0" hidden="1" customWidth="1"/>
    <col min="11780" max="11781" width="14.6640625" customWidth="1"/>
    <col min="11782" max="11782" width="14" customWidth="1"/>
    <col min="11783" max="11783" width="12.77734375" customWidth="1"/>
    <col min="11784" max="11784" width="13" customWidth="1"/>
    <col min="11785" max="11785" width="10.109375" customWidth="1"/>
    <col min="11786" max="11787" width="10.44140625" customWidth="1"/>
    <col min="12019" max="12019" width="37.5546875" customWidth="1"/>
    <col min="12020" max="12035" width="0" hidden="1" customWidth="1"/>
    <col min="12036" max="12037" width="14.6640625" customWidth="1"/>
    <col min="12038" max="12038" width="14" customWidth="1"/>
    <col min="12039" max="12039" width="12.77734375" customWidth="1"/>
    <col min="12040" max="12040" width="13" customWidth="1"/>
    <col min="12041" max="12041" width="10.109375" customWidth="1"/>
    <col min="12042" max="12043" width="10.44140625" customWidth="1"/>
    <col min="12275" max="12275" width="37.5546875" customWidth="1"/>
    <col min="12276" max="12291" width="0" hidden="1" customWidth="1"/>
    <col min="12292" max="12293" width="14.6640625" customWidth="1"/>
    <col min="12294" max="12294" width="14" customWidth="1"/>
    <col min="12295" max="12295" width="12.77734375" customWidth="1"/>
    <col min="12296" max="12296" width="13" customWidth="1"/>
    <col min="12297" max="12297" width="10.109375" customWidth="1"/>
    <col min="12298" max="12299" width="10.44140625" customWidth="1"/>
    <col min="12531" max="12531" width="37.5546875" customWidth="1"/>
    <col min="12532" max="12547" width="0" hidden="1" customWidth="1"/>
    <col min="12548" max="12549" width="14.6640625" customWidth="1"/>
    <col min="12550" max="12550" width="14" customWidth="1"/>
    <col min="12551" max="12551" width="12.77734375" customWidth="1"/>
    <col min="12552" max="12552" width="13" customWidth="1"/>
    <col min="12553" max="12553" width="10.109375" customWidth="1"/>
    <col min="12554" max="12555" width="10.44140625" customWidth="1"/>
    <col min="12787" max="12787" width="37.5546875" customWidth="1"/>
    <col min="12788" max="12803" width="0" hidden="1" customWidth="1"/>
    <col min="12804" max="12805" width="14.6640625" customWidth="1"/>
    <col min="12806" max="12806" width="14" customWidth="1"/>
    <col min="12807" max="12807" width="12.77734375" customWidth="1"/>
    <col min="12808" max="12808" width="13" customWidth="1"/>
    <col min="12809" max="12809" width="10.109375" customWidth="1"/>
    <col min="12810" max="12811" width="10.44140625" customWidth="1"/>
    <col min="13043" max="13043" width="37.5546875" customWidth="1"/>
    <col min="13044" max="13059" width="0" hidden="1" customWidth="1"/>
    <col min="13060" max="13061" width="14.6640625" customWidth="1"/>
    <col min="13062" max="13062" width="14" customWidth="1"/>
    <col min="13063" max="13063" width="12.77734375" customWidth="1"/>
    <col min="13064" max="13064" width="13" customWidth="1"/>
    <col min="13065" max="13065" width="10.109375" customWidth="1"/>
    <col min="13066" max="13067" width="10.44140625" customWidth="1"/>
    <col min="13299" max="13299" width="37.5546875" customWidth="1"/>
    <col min="13300" max="13315" width="0" hidden="1" customWidth="1"/>
    <col min="13316" max="13317" width="14.6640625" customWidth="1"/>
    <col min="13318" max="13318" width="14" customWidth="1"/>
    <col min="13319" max="13319" width="12.77734375" customWidth="1"/>
    <col min="13320" max="13320" width="13" customWidth="1"/>
    <col min="13321" max="13321" width="10.109375" customWidth="1"/>
    <col min="13322" max="13323" width="10.44140625" customWidth="1"/>
    <col min="13555" max="13555" width="37.5546875" customWidth="1"/>
    <col min="13556" max="13571" width="0" hidden="1" customWidth="1"/>
    <col min="13572" max="13573" width="14.6640625" customWidth="1"/>
    <col min="13574" max="13574" width="14" customWidth="1"/>
    <col min="13575" max="13575" width="12.77734375" customWidth="1"/>
    <col min="13576" max="13576" width="13" customWidth="1"/>
    <col min="13577" max="13577" width="10.109375" customWidth="1"/>
    <col min="13578" max="13579" width="10.44140625" customWidth="1"/>
    <col min="13811" max="13811" width="37.5546875" customWidth="1"/>
    <col min="13812" max="13827" width="0" hidden="1" customWidth="1"/>
    <col min="13828" max="13829" width="14.6640625" customWidth="1"/>
    <col min="13830" max="13830" width="14" customWidth="1"/>
    <col min="13831" max="13831" width="12.77734375" customWidth="1"/>
    <col min="13832" max="13832" width="13" customWidth="1"/>
    <col min="13833" max="13833" width="10.109375" customWidth="1"/>
    <col min="13834" max="13835" width="10.44140625" customWidth="1"/>
    <col min="14067" max="14067" width="37.5546875" customWidth="1"/>
    <col min="14068" max="14083" width="0" hidden="1" customWidth="1"/>
    <col min="14084" max="14085" width="14.6640625" customWidth="1"/>
    <col min="14086" max="14086" width="14" customWidth="1"/>
    <col min="14087" max="14087" width="12.77734375" customWidth="1"/>
    <col min="14088" max="14088" width="13" customWidth="1"/>
    <col min="14089" max="14089" width="10.109375" customWidth="1"/>
    <col min="14090" max="14091" width="10.44140625" customWidth="1"/>
    <col min="14323" max="14323" width="37.5546875" customWidth="1"/>
    <col min="14324" max="14339" width="0" hidden="1" customWidth="1"/>
    <col min="14340" max="14341" width="14.6640625" customWidth="1"/>
    <col min="14342" max="14342" width="14" customWidth="1"/>
    <col min="14343" max="14343" width="12.77734375" customWidth="1"/>
    <col min="14344" max="14344" width="13" customWidth="1"/>
    <col min="14345" max="14345" width="10.109375" customWidth="1"/>
    <col min="14346" max="14347" width="10.44140625" customWidth="1"/>
    <col min="14579" max="14579" width="37.5546875" customWidth="1"/>
    <col min="14580" max="14595" width="0" hidden="1" customWidth="1"/>
    <col min="14596" max="14597" width="14.6640625" customWidth="1"/>
    <col min="14598" max="14598" width="14" customWidth="1"/>
    <col min="14599" max="14599" width="12.77734375" customWidth="1"/>
    <col min="14600" max="14600" width="13" customWidth="1"/>
    <col min="14601" max="14601" width="10.109375" customWidth="1"/>
    <col min="14602" max="14603" width="10.44140625" customWidth="1"/>
    <col min="14835" max="14835" width="37.5546875" customWidth="1"/>
    <col min="14836" max="14851" width="0" hidden="1" customWidth="1"/>
    <col min="14852" max="14853" width="14.6640625" customWidth="1"/>
    <col min="14854" max="14854" width="14" customWidth="1"/>
    <col min="14855" max="14855" width="12.77734375" customWidth="1"/>
    <col min="14856" max="14856" width="13" customWidth="1"/>
    <col min="14857" max="14857" width="10.109375" customWidth="1"/>
    <col min="14858" max="14859" width="10.44140625" customWidth="1"/>
    <col min="15091" max="15091" width="37.5546875" customWidth="1"/>
    <col min="15092" max="15107" width="0" hidden="1" customWidth="1"/>
    <col min="15108" max="15109" width="14.6640625" customWidth="1"/>
    <col min="15110" max="15110" width="14" customWidth="1"/>
    <col min="15111" max="15111" width="12.77734375" customWidth="1"/>
    <col min="15112" max="15112" width="13" customWidth="1"/>
    <col min="15113" max="15113" width="10.109375" customWidth="1"/>
    <col min="15114" max="15115" width="10.44140625" customWidth="1"/>
    <col min="15347" max="15347" width="37.5546875" customWidth="1"/>
    <col min="15348" max="15363" width="0" hidden="1" customWidth="1"/>
    <col min="15364" max="15365" width="14.6640625" customWidth="1"/>
    <col min="15366" max="15366" width="14" customWidth="1"/>
    <col min="15367" max="15367" width="12.77734375" customWidth="1"/>
    <col min="15368" max="15368" width="13" customWidth="1"/>
    <col min="15369" max="15369" width="10.109375" customWidth="1"/>
    <col min="15370" max="15371" width="10.44140625" customWidth="1"/>
    <col min="15603" max="15603" width="37.5546875" customWidth="1"/>
    <col min="15604" max="15619" width="0" hidden="1" customWidth="1"/>
    <col min="15620" max="15621" width="14.6640625" customWidth="1"/>
    <col min="15622" max="15622" width="14" customWidth="1"/>
    <col min="15623" max="15623" width="12.77734375" customWidth="1"/>
    <col min="15624" max="15624" width="13" customWidth="1"/>
    <col min="15625" max="15625" width="10.109375" customWidth="1"/>
    <col min="15626" max="15627" width="10.44140625" customWidth="1"/>
    <col min="15859" max="15859" width="37.5546875" customWidth="1"/>
    <col min="15860" max="15875" width="0" hidden="1" customWidth="1"/>
    <col min="15876" max="15877" width="14.6640625" customWidth="1"/>
    <col min="15878" max="15878" width="14" customWidth="1"/>
    <col min="15879" max="15879" width="12.77734375" customWidth="1"/>
    <col min="15880" max="15880" width="13" customWidth="1"/>
    <col min="15881" max="15881" width="10.109375" customWidth="1"/>
    <col min="15882" max="15883" width="10.44140625" customWidth="1"/>
    <col min="16115" max="16115" width="37.5546875" customWidth="1"/>
    <col min="16116" max="16131" width="0" hidden="1" customWidth="1"/>
    <col min="16132" max="16133" width="14.6640625" customWidth="1"/>
    <col min="16134" max="16134" width="14" customWidth="1"/>
    <col min="16135" max="16135" width="12.77734375" customWidth="1"/>
    <col min="16136" max="16136" width="13" customWidth="1"/>
    <col min="16137" max="16137" width="10.109375" customWidth="1"/>
    <col min="16138" max="16139" width="10.44140625" customWidth="1"/>
  </cols>
  <sheetData>
    <row r="1" spans="1:11" ht="18" customHeight="1" thickBot="1" x14ac:dyDescent="0.35">
      <c r="A1" s="667" t="s">
        <v>273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</row>
    <row r="2" spans="1:11" ht="14.25" customHeight="1" thickTop="1" x14ac:dyDescent="0.3">
      <c r="A2" s="607" t="s">
        <v>1</v>
      </c>
      <c r="B2" s="609" t="s">
        <v>2</v>
      </c>
      <c r="C2" s="563" t="s">
        <v>3</v>
      </c>
      <c r="D2" s="563" t="s">
        <v>99</v>
      </c>
      <c r="E2" s="563" t="s">
        <v>100</v>
      </c>
      <c r="F2" s="563" t="s">
        <v>101</v>
      </c>
      <c r="G2" s="563" t="s">
        <v>272</v>
      </c>
      <c r="H2" s="668" t="s">
        <v>103</v>
      </c>
      <c r="I2" s="567" t="s">
        <v>104</v>
      </c>
      <c r="J2" s="569" t="s">
        <v>105</v>
      </c>
      <c r="K2" s="561" t="s">
        <v>106</v>
      </c>
    </row>
    <row r="3" spans="1:11" ht="27.75" customHeight="1" thickBot="1" x14ac:dyDescent="0.35">
      <c r="A3" s="608"/>
      <c r="B3" s="610"/>
      <c r="C3" s="564"/>
      <c r="D3" s="564"/>
      <c r="E3" s="564"/>
      <c r="F3" s="564"/>
      <c r="G3" s="564"/>
      <c r="H3" s="669"/>
      <c r="I3" s="568"/>
      <c r="J3" s="570"/>
      <c r="K3" s="562"/>
    </row>
    <row r="4" spans="1:11" ht="16.8" thickTop="1" thickBot="1" x14ac:dyDescent="0.35">
      <c r="A4" s="292">
        <v>200</v>
      </c>
      <c r="B4" s="611" t="s">
        <v>25</v>
      </c>
      <c r="C4" s="612"/>
      <c r="D4" s="294">
        <v>85846.540000000008</v>
      </c>
      <c r="E4" s="294">
        <v>181230</v>
      </c>
      <c r="F4" s="294">
        <v>122497.51999999999</v>
      </c>
      <c r="G4" s="293">
        <v>31355</v>
      </c>
      <c r="H4" s="293">
        <v>0</v>
      </c>
      <c r="I4" s="294">
        <v>0</v>
      </c>
      <c r="J4" s="293">
        <v>0</v>
      </c>
      <c r="K4" s="295">
        <v>0</v>
      </c>
    </row>
    <row r="5" spans="1:11" ht="15" thickBot="1" x14ac:dyDescent="0.35">
      <c r="A5" s="296">
        <v>230</v>
      </c>
      <c r="B5" s="576" t="s">
        <v>274</v>
      </c>
      <c r="C5" s="577"/>
      <c r="D5" s="99">
        <v>85846.540000000008</v>
      </c>
      <c r="E5" s="99">
        <v>181230</v>
      </c>
      <c r="F5" s="297">
        <v>122497.51999999999</v>
      </c>
      <c r="G5" s="298">
        <v>31355</v>
      </c>
      <c r="H5" s="298">
        <v>0</v>
      </c>
      <c r="I5" s="297">
        <v>0</v>
      </c>
      <c r="J5" s="298">
        <v>0</v>
      </c>
      <c r="K5" s="100">
        <v>0</v>
      </c>
    </row>
    <row r="6" spans="1:11" ht="15" thickBot="1" x14ac:dyDescent="0.35">
      <c r="A6" s="578"/>
      <c r="B6" s="299">
        <v>231</v>
      </c>
      <c r="C6" s="24" t="s">
        <v>275</v>
      </c>
      <c r="D6" s="300">
        <v>50505</v>
      </c>
      <c r="E6" s="300">
        <v>0</v>
      </c>
      <c r="F6" s="300">
        <v>76000</v>
      </c>
      <c r="G6" s="301">
        <v>0</v>
      </c>
      <c r="H6" s="301">
        <v>0</v>
      </c>
      <c r="I6" s="300">
        <v>0</v>
      </c>
      <c r="J6" s="301">
        <v>0</v>
      </c>
      <c r="K6" s="95">
        <v>0</v>
      </c>
    </row>
    <row r="7" spans="1:11" ht="15" thickBot="1" x14ac:dyDescent="0.35">
      <c r="A7" s="579"/>
      <c r="B7" s="583"/>
      <c r="C7" s="302" t="s">
        <v>276</v>
      </c>
      <c r="D7" s="77">
        <v>50505</v>
      </c>
      <c r="E7" s="77"/>
      <c r="F7" s="77">
        <v>76000</v>
      </c>
      <c r="G7" s="78"/>
      <c r="H7" s="303"/>
      <c r="I7" s="304">
        <v>0</v>
      </c>
      <c r="J7" s="303"/>
      <c r="K7" s="96"/>
    </row>
    <row r="8" spans="1:11" hidden="1" x14ac:dyDescent="0.3">
      <c r="A8" s="579"/>
      <c r="B8" s="584"/>
      <c r="C8" s="15" t="s">
        <v>277</v>
      </c>
      <c r="D8" s="77"/>
      <c r="E8" s="77"/>
      <c r="F8" s="77">
        <v>0</v>
      </c>
      <c r="G8" s="78"/>
      <c r="H8" s="303"/>
      <c r="I8" s="304">
        <v>0</v>
      </c>
      <c r="J8" s="303"/>
      <c r="K8" s="96"/>
    </row>
    <row r="9" spans="1:11" ht="15" hidden="1" thickBot="1" x14ac:dyDescent="0.35">
      <c r="A9" s="579"/>
      <c r="B9" s="585"/>
      <c r="C9" s="199" t="s">
        <v>278</v>
      </c>
      <c r="D9" s="101"/>
      <c r="E9" s="101"/>
      <c r="F9" s="101"/>
      <c r="G9" s="102"/>
      <c r="H9" s="303"/>
      <c r="I9" s="304">
        <v>0</v>
      </c>
      <c r="J9" s="303"/>
      <c r="K9" s="96"/>
    </row>
    <row r="10" spans="1:11" ht="15" thickBot="1" x14ac:dyDescent="0.35">
      <c r="A10" s="579"/>
      <c r="B10" s="306">
        <v>233</v>
      </c>
      <c r="C10" s="23" t="s">
        <v>279</v>
      </c>
      <c r="D10" s="300">
        <v>35341.54</v>
      </c>
      <c r="E10" s="300">
        <v>181230</v>
      </c>
      <c r="F10" s="300">
        <v>46497.52</v>
      </c>
      <c r="G10" s="301">
        <v>31355</v>
      </c>
      <c r="H10" s="301">
        <v>0</v>
      </c>
      <c r="I10" s="300">
        <v>0</v>
      </c>
      <c r="J10" s="301">
        <v>0</v>
      </c>
      <c r="K10" s="95">
        <v>0</v>
      </c>
    </row>
    <row r="11" spans="1:11" ht="15" thickBot="1" x14ac:dyDescent="0.35">
      <c r="A11" s="579"/>
      <c r="B11" s="583"/>
      <c r="C11" s="14" t="s">
        <v>280</v>
      </c>
      <c r="D11" s="308">
        <v>35341.54</v>
      </c>
      <c r="E11" s="308">
        <v>181230</v>
      </c>
      <c r="F11" s="308">
        <v>46497.52</v>
      </c>
      <c r="G11" s="307">
        <v>31355</v>
      </c>
      <c r="H11" s="303"/>
      <c r="I11" s="304">
        <v>0</v>
      </c>
      <c r="J11" s="303"/>
      <c r="K11" s="96"/>
    </row>
    <row r="12" spans="1:11" ht="15" hidden="1" thickBot="1" x14ac:dyDescent="0.35">
      <c r="A12" s="579"/>
      <c r="B12" s="584"/>
      <c r="C12" s="309" t="s">
        <v>281</v>
      </c>
      <c r="D12" s="311"/>
      <c r="E12" s="311"/>
      <c r="F12" s="311"/>
      <c r="G12" s="310"/>
      <c r="H12" s="312"/>
      <c r="I12" s="313">
        <v>0</v>
      </c>
      <c r="J12" s="312"/>
      <c r="K12" s="314"/>
    </row>
    <row r="13" spans="1:11" ht="15" hidden="1" thickBot="1" x14ac:dyDescent="0.35">
      <c r="A13" s="579"/>
      <c r="B13" s="584"/>
      <c r="C13" s="309" t="s">
        <v>282</v>
      </c>
      <c r="D13" s="311"/>
      <c r="E13" s="311"/>
      <c r="F13" s="311"/>
      <c r="G13" s="310"/>
      <c r="H13" s="312"/>
      <c r="I13" s="313">
        <v>0</v>
      </c>
      <c r="J13" s="312"/>
      <c r="K13" s="314"/>
    </row>
    <row r="14" spans="1:11" ht="15" hidden="1" thickBot="1" x14ac:dyDescent="0.35">
      <c r="A14" s="579"/>
      <c r="B14" s="584"/>
      <c r="C14" s="309" t="s">
        <v>283</v>
      </c>
      <c r="D14" s="311"/>
      <c r="E14" s="311"/>
      <c r="F14" s="311"/>
      <c r="G14" s="310"/>
      <c r="H14" s="312"/>
      <c r="I14" s="313">
        <v>0</v>
      </c>
      <c r="J14" s="312"/>
      <c r="K14" s="314"/>
    </row>
    <row r="15" spans="1:11" ht="15" hidden="1" thickBot="1" x14ac:dyDescent="0.35">
      <c r="A15" s="579"/>
      <c r="B15" s="585"/>
      <c r="C15" s="315" t="s">
        <v>284</v>
      </c>
      <c r="D15" s="101"/>
      <c r="E15" s="101"/>
      <c r="F15" s="101"/>
      <c r="G15" s="102"/>
      <c r="H15" s="303"/>
      <c r="I15" s="304">
        <v>0</v>
      </c>
      <c r="J15" s="303"/>
      <c r="K15" s="96"/>
    </row>
    <row r="16" spans="1:11" ht="16.2" thickBot="1" x14ac:dyDescent="0.35">
      <c r="A16" s="316">
        <v>300</v>
      </c>
      <c r="B16" s="586" t="s">
        <v>65</v>
      </c>
      <c r="C16" s="666"/>
      <c r="D16" s="317">
        <v>3307638</v>
      </c>
      <c r="E16" s="317">
        <v>786284.34</v>
      </c>
      <c r="F16" s="318">
        <v>1333149.04</v>
      </c>
      <c r="G16" s="319">
        <v>6726962</v>
      </c>
      <c r="H16" s="319">
        <v>8066981</v>
      </c>
      <c r="I16" s="318">
        <v>1.1992012144560948</v>
      </c>
      <c r="J16" s="319">
        <v>0</v>
      </c>
      <c r="K16" s="320">
        <v>0</v>
      </c>
    </row>
    <row r="17" spans="1:11" ht="15" thickBot="1" x14ac:dyDescent="0.35">
      <c r="A17" s="296">
        <v>320</v>
      </c>
      <c r="B17" s="576" t="s">
        <v>285</v>
      </c>
      <c r="C17" s="577"/>
      <c r="D17" s="322">
        <v>1788943.5</v>
      </c>
      <c r="E17" s="322">
        <v>780090.55999999994</v>
      </c>
      <c r="F17" s="322">
        <v>1333149.04</v>
      </c>
      <c r="G17" s="321">
        <v>6726962</v>
      </c>
      <c r="H17" s="321">
        <v>8066981</v>
      </c>
      <c r="I17" s="322">
        <v>1.1992012144560948</v>
      </c>
      <c r="J17" s="321">
        <v>0</v>
      </c>
      <c r="K17" s="323">
        <v>0</v>
      </c>
    </row>
    <row r="18" spans="1:11" ht="13.5" customHeight="1" thickBot="1" x14ac:dyDescent="0.35">
      <c r="A18" s="662"/>
      <c r="B18" s="306">
        <v>321</v>
      </c>
      <c r="C18" s="23" t="s">
        <v>67</v>
      </c>
      <c r="D18" s="82">
        <v>1788943.5</v>
      </c>
      <c r="E18" s="82">
        <v>780090.55999999994</v>
      </c>
      <c r="F18" s="82">
        <v>1333149.04</v>
      </c>
      <c r="G18" s="324">
        <v>6726962</v>
      </c>
      <c r="H18" s="324">
        <v>8066981</v>
      </c>
      <c r="I18" s="325">
        <v>1.1992012144560948</v>
      </c>
      <c r="J18" s="324">
        <v>0</v>
      </c>
      <c r="K18" s="85">
        <v>0</v>
      </c>
    </row>
    <row r="19" spans="1:11" ht="15.75" customHeight="1" x14ac:dyDescent="0.3">
      <c r="A19" s="663"/>
      <c r="B19" s="665"/>
      <c r="C19" s="5" t="s">
        <v>307</v>
      </c>
      <c r="D19" s="254"/>
      <c r="E19" s="254"/>
      <c r="F19" s="254"/>
      <c r="G19" s="255"/>
      <c r="H19" s="303">
        <v>1150448</v>
      </c>
      <c r="I19" s="304">
        <v>0.17102043983599136</v>
      </c>
      <c r="J19" s="303"/>
      <c r="K19" s="96"/>
    </row>
    <row r="20" spans="1:11" ht="15.75" customHeight="1" x14ac:dyDescent="0.3">
      <c r="A20" s="663"/>
      <c r="B20" s="665"/>
      <c r="C20" s="40" t="s">
        <v>377</v>
      </c>
      <c r="D20" s="254"/>
      <c r="E20" s="254"/>
      <c r="F20" s="254"/>
      <c r="G20" s="255"/>
      <c r="H20" s="303">
        <v>652199</v>
      </c>
      <c r="I20" s="304">
        <v>0</v>
      </c>
      <c r="J20" s="303"/>
      <c r="K20" s="96"/>
    </row>
    <row r="21" spans="1:11" ht="15.75" customHeight="1" x14ac:dyDescent="0.3">
      <c r="A21" s="663"/>
      <c r="B21" s="665"/>
      <c r="C21" s="40" t="s">
        <v>308</v>
      </c>
      <c r="D21" s="254"/>
      <c r="E21" s="254"/>
      <c r="F21" s="254"/>
      <c r="G21" s="255"/>
      <c r="H21" s="303">
        <v>523628</v>
      </c>
      <c r="I21" s="304">
        <v>0</v>
      </c>
      <c r="J21" s="303"/>
      <c r="K21" s="96"/>
    </row>
    <row r="22" spans="1:11" ht="15.75" customHeight="1" x14ac:dyDescent="0.3">
      <c r="A22" s="663"/>
      <c r="B22" s="665"/>
      <c r="C22" s="40" t="s">
        <v>378</v>
      </c>
      <c r="D22" s="254"/>
      <c r="E22" s="254"/>
      <c r="F22" s="254"/>
      <c r="G22" s="255"/>
      <c r="H22" s="303">
        <v>91490</v>
      </c>
      <c r="I22" s="304">
        <v>0</v>
      </c>
      <c r="J22" s="303"/>
      <c r="K22" s="96"/>
    </row>
    <row r="23" spans="1:11" ht="15.75" customHeight="1" x14ac:dyDescent="0.3">
      <c r="A23" s="663"/>
      <c r="B23" s="665"/>
      <c r="C23" s="15" t="s">
        <v>206</v>
      </c>
      <c r="D23" s="254"/>
      <c r="E23" s="254"/>
      <c r="F23" s="254"/>
      <c r="G23" s="255"/>
      <c r="H23" s="303">
        <v>1647044</v>
      </c>
      <c r="I23" s="304">
        <v>0</v>
      </c>
      <c r="J23" s="303"/>
      <c r="K23" s="96"/>
    </row>
    <row r="24" spans="1:11" ht="15.75" customHeight="1" x14ac:dyDescent="0.3">
      <c r="A24" s="663"/>
      <c r="B24" s="665"/>
      <c r="C24" s="15" t="s">
        <v>325</v>
      </c>
      <c r="D24" s="254"/>
      <c r="E24" s="254"/>
      <c r="F24" s="254"/>
      <c r="G24" s="255"/>
      <c r="H24" s="303">
        <v>51725</v>
      </c>
      <c r="I24" s="304">
        <v>0</v>
      </c>
      <c r="J24" s="303"/>
      <c r="K24" s="96"/>
    </row>
    <row r="25" spans="1:11" ht="15.75" customHeight="1" x14ac:dyDescent="0.3">
      <c r="A25" s="663"/>
      <c r="B25" s="665"/>
      <c r="C25" s="327" t="s">
        <v>379</v>
      </c>
      <c r="D25" s="254"/>
      <c r="E25" s="254"/>
      <c r="F25" s="254"/>
      <c r="G25" s="255"/>
      <c r="H25" s="303">
        <v>1287436</v>
      </c>
      <c r="I25" s="304">
        <v>0</v>
      </c>
      <c r="J25" s="303"/>
      <c r="K25" s="96"/>
    </row>
    <row r="26" spans="1:11" ht="15.75" customHeight="1" x14ac:dyDescent="0.3">
      <c r="A26" s="663"/>
      <c r="B26" s="665"/>
      <c r="C26" s="15" t="s">
        <v>327</v>
      </c>
      <c r="D26" s="305"/>
      <c r="E26" s="305"/>
      <c r="F26" s="305"/>
      <c r="G26" s="328"/>
      <c r="H26" s="328">
        <v>978890</v>
      </c>
      <c r="I26" s="305">
        <v>0</v>
      </c>
      <c r="J26" s="328"/>
      <c r="K26" s="97"/>
    </row>
    <row r="27" spans="1:11" ht="15.75" customHeight="1" x14ac:dyDescent="0.3">
      <c r="A27" s="663"/>
      <c r="B27" s="665"/>
      <c r="C27" s="15" t="s">
        <v>328</v>
      </c>
      <c r="D27" s="116"/>
      <c r="E27" s="116"/>
      <c r="F27" s="116"/>
      <c r="G27" s="117"/>
      <c r="H27" s="328">
        <v>70720</v>
      </c>
      <c r="I27" s="305">
        <v>0</v>
      </c>
      <c r="J27" s="328"/>
      <c r="K27" s="97"/>
    </row>
    <row r="28" spans="1:11" ht="15.75" customHeight="1" x14ac:dyDescent="0.3">
      <c r="A28" s="663"/>
      <c r="B28" s="665"/>
      <c r="C28" s="15" t="s">
        <v>380</v>
      </c>
      <c r="D28" s="116"/>
      <c r="E28" s="116"/>
      <c r="F28" s="116"/>
      <c r="G28" s="117"/>
      <c r="H28" s="328">
        <v>493503</v>
      </c>
      <c r="I28" s="305">
        <v>0</v>
      </c>
      <c r="J28" s="328"/>
      <c r="K28" s="97"/>
    </row>
    <row r="29" spans="1:11" ht="15.75" customHeight="1" x14ac:dyDescent="0.3">
      <c r="A29" s="663"/>
      <c r="B29" s="665"/>
      <c r="C29" s="15" t="s">
        <v>381</v>
      </c>
      <c r="D29" s="116"/>
      <c r="E29" s="116"/>
      <c r="F29" s="116"/>
      <c r="G29" s="117"/>
      <c r="H29" s="328">
        <v>552281</v>
      </c>
      <c r="I29" s="305">
        <v>0</v>
      </c>
      <c r="J29" s="328"/>
      <c r="K29" s="97"/>
    </row>
    <row r="30" spans="1:11" ht="15.75" customHeight="1" x14ac:dyDescent="0.3">
      <c r="A30" s="663"/>
      <c r="B30" s="665"/>
      <c r="C30" s="161" t="s">
        <v>382</v>
      </c>
      <c r="D30" s="116"/>
      <c r="E30" s="116"/>
      <c r="F30" s="116"/>
      <c r="G30" s="117"/>
      <c r="H30" s="328">
        <v>504460</v>
      </c>
      <c r="I30" s="305">
        <v>0</v>
      </c>
      <c r="J30" s="305"/>
      <c r="K30" s="329"/>
    </row>
    <row r="31" spans="1:11" ht="15.75" customHeight="1" x14ac:dyDescent="0.3">
      <c r="A31" s="663"/>
      <c r="B31" s="665"/>
      <c r="C31" s="161" t="s">
        <v>375</v>
      </c>
      <c r="D31" s="116"/>
      <c r="E31" s="116"/>
      <c r="F31" s="116"/>
      <c r="G31" s="117"/>
      <c r="H31" s="328">
        <v>3157</v>
      </c>
      <c r="I31" s="305">
        <v>0</v>
      </c>
      <c r="J31" s="305"/>
      <c r="K31" s="329"/>
    </row>
    <row r="32" spans="1:11" ht="15.75" customHeight="1" thickBot="1" x14ac:dyDescent="0.35">
      <c r="A32" s="663"/>
      <c r="B32" s="665"/>
      <c r="C32" s="161" t="s">
        <v>383</v>
      </c>
      <c r="D32" s="116">
        <v>0</v>
      </c>
      <c r="E32" s="116"/>
      <c r="F32" s="116"/>
      <c r="G32" s="117"/>
      <c r="H32" s="305">
        <v>60000</v>
      </c>
      <c r="I32" s="305">
        <v>0</v>
      </c>
      <c r="J32" s="305"/>
      <c r="K32" s="329"/>
    </row>
    <row r="33" spans="1:11" ht="15.75" hidden="1" customHeight="1" x14ac:dyDescent="0.3">
      <c r="A33" s="663"/>
      <c r="B33" s="665"/>
      <c r="C33" s="161"/>
      <c r="D33" s="116"/>
      <c r="E33" s="116"/>
      <c r="F33" s="116"/>
      <c r="G33" s="117"/>
      <c r="H33" s="305"/>
      <c r="I33" s="305">
        <v>0</v>
      </c>
      <c r="J33" s="305"/>
      <c r="K33" s="329"/>
    </row>
    <row r="34" spans="1:11" ht="15.75" hidden="1" customHeight="1" x14ac:dyDescent="0.3">
      <c r="A34" s="663"/>
      <c r="B34" s="665"/>
      <c r="C34" s="161"/>
      <c r="D34" s="116"/>
      <c r="E34" s="116"/>
      <c r="F34" s="116"/>
      <c r="G34" s="117"/>
      <c r="H34" s="305"/>
      <c r="I34" s="305">
        <v>0</v>
      </c>
      <c r="J34" s="305"/>
      <c r="K34" s="329"/>
    </row>
    <row r="35" spans="1:11" ht="15.75" hidden="1" customHeight="1" x14ac:dyDescent="0.3">
      <c r="A35" s="663"/>
      <c r="B35" s="665"/>
      <c r="C35" s="15"/>
      <c r="D35" s="116"/>
      <c r="E35" s="116"/>
      <c r="F35" s="116"/>
      <c r="G35" s="117"/>
      <c r="H35" s="305"/>
      <c r="I35" s="305">
        <v>0</v>
      </c>
      <c r="J35" s="305"/>
      <c r="K35" s="329"/>
    </row>
    <row r="36" spans="1:11" ht="15.75" hidden="1" customHeight="1" x14ac:dyDescent="0.3">
      <c r="A36" s="663"/>
      <c r="B36" s="665"/>
      <c r="C36" s="15"/>
      <c r="D36" s="116"/>
      <c r="E36" s="116"/>
      <c r="F36" s="116"/>
      <c r="G36" s="117"/>
      <c r="H36" s="305"/>
      <c r="I36" s="305">
        <v>0</v>
      </c>
      <c r="J36" s="305"/>
      <c r="K36" s="329"/>
    </row>
    <row r="37" spans="1:11" ht="15.75" hidden="1" customHeight="1" x14ac:dyDescent="0.3">
      <c r="A37" s="663"/>
      <c r="B37" s="665"/>
      <c r="C37" s="15"/>
      <c r="D37" s="116"/>
      <c r="E37" s="116"/>
      <c r="F37" s="116"/>
      <c r="G37" s="117"/>
      <c r="H37" s="305"/>
      <c r="I37" s="305">
        <v>0</v>
      </c>
      <c r="J37" s="305"/>
      <c r="K37" s="329"/>
    </row>
    <row r="38" spans="1:11" ht="15.75" hidden="1" customHeight="1" x14ac:dyDescent="0.3">
      <c r="A38" s="663"/>
      <c r="B38" s="665"/>
      <c r="C38" s="15"/>
      <c r="D38" s="116"/>
      <c r="E38" s="116"/>
      <c r="F38" s="116"/>
      <c r="G38" s="117"/>
      <c r="H38" s="305"/>
      <c r="I38" s="305">
        <v>0</v>
      </c>
      <c r="J38" s="305"/>
      <c r="K38" s="329"/>
    </row>
    <row r="39" spans="1:11" ht="15.75" hidden="1" customHeight="1" x14ac:dyDescent="0.3">
      <c r="A39" s="663"/>
      <c r="B39" s="665"/>
      <c r="C39" s="15"/>
      <c r="D39" s="116"/>
      <c r="E39" s="116"/>
      <c r="F39" s="116"/>
      <c r="G39" s="117"/>
      <c r="H39" s="328"/>
      <c r="I39" s="305">
        <v>0</v>
      </c>
      <c r="J39" s="328"/>
      <c r="K39" s="97"/>
    </row>
    <row r="40" spans="1:11" ht="15.75" hidden="1" customHeight="1" x14ac:dyDescent="0.3">
      <c r="A40" s="663"/>
      <c r="B40" s="665"/>
      <c r="C40" s="15"/>
      <c r="D40" s="116"/>
      <c r="E40" s="116"/>
      <c r="F40" s="116"/>
      <c r="G40" s="117"/>
      <c r="H40" s="328"/>
      <c r="I40" s="305">
        <v>0</v>
      </c>
      <c r="J40" s="328"/>
      <c r="K40" s="97"/>
    </row>
    <row r="41" spans="1:11" ht="15.75" hidden="1" customHeight="1" x14ac:dyDescent="0.3">
      <c r="A41" s="663"/>
      <c r="B41" s="665"/>
      <c r="C41" s="15"/>
      <c r="D41" s="116"/>
      <c r="E41" s="116"/>
      <c r="F41" s="116"/>
      <c r="G41" s="117"/>
      <c r="H41" s="328"/>
      <c r="I41" s="305">
        <v>0</v>
      </c>
      <c r="J41" s="328"/>
      <c r="K41" s="97"/>
    </row>
    <row r="42" spans="1:11" ht="15.75" hidden="1" customHeight="1" x14ac:dyDescent="0.3">
      <c r="A42" s="663"/>
      <c r="B42" s="665"/>
      <c r="C42" s="15"/>
      <c r="D42" s="116"/>
      <c r="E42" s="116"/>
      <c r="F42" s="116"/>
      <c r="G42" s="117"/>
      <c r="H42" s="328"/>
      <c r="I42" s="305">
        <v>0</v>
      </c>
      <c r="J42" s="328"/>
      <c r="K42" s="97"/>
    </row>
    <row r="43" spans="1:11" ht="15.75" hidden="1" customHeight="1" x14ac:dyDescent="0.3">
      <c r="A43" s="663"/>
      <c r="B43" s="665"/>
      <c r="C43" s="15"/>
      <c r="D43" s="116"/>
      <c r="E43" s="116"/>
      <c r="F43" s="116"/>
      <c r="G43" s="117"/>
      <c r="H43" s="328"/>
      <c r="I43" s="305">
        <v>0</v>
      </c>
      <c r="J43" s="328"/>
      <c r="K43" s="97"/>
    </row>
    <row r="44" spans="1:11" ht="15.75" hidden="1" customHeight="1" x14ac:dyDescent="0.3">
      <c r="A44" s="663"/>
      <c r="B44" s="665"/>
      <c r="C44" s="15"/>
      <c r="D44" s="116"/>
      <c r="E44" s="116"/>
      <c r="F44" s="116"/>
      <c r="G44" s="117"/>
      <c r="H44" s="328"/>
      <c r="I44" s="305">
        <v>0</v>
      </c>
      <c r="J44" s="328"/>
      <c r="K44" s="97"/>
    </row>
    <row r="45" spans="1:11" ht="15.75" hidden="1" customHeight="1" x14ac:dyDescent="0.3">
      <c r="A45" s="663"/>
      <c r="B45" s="665"/>
      <c r="C45" s="15"/>
      <c r="D45" s="116"/>
      <c r="E45" s="116"/>
      <c r="F45" s="116"/>
      <c r="G45" s="117"/>
      <c r="H45" s="328"/>
      <c r="I45" s="305">
        <v>0</v>
      </c>
      <c r="J45" s="328"/>
      <c r="K45" s="97"/>
    </row>
    <row r="46" spans="1:11" ht="15.75" hidden="1" customHeight="1" x14ac:dyDescent="0.3">
      <c r="A46" s="663"/>
      <c r="B46" s="665"/>
      <c r="C46" s="15"/>
      <c r="D46" s="116"/>
      <c r="E46" s="116"/>
      <c r="F46" s="116"/>
      <c r="G46" s="117"/>
      <c r="H46" s="328"/>
      <c r="I46" s="305">
        <v>0</v>
      </c>
      <c r="J46" s="328"/>
      <c r="K46" s="97"/>
    </row>
    <row r="47" spans="1:11" ht="15.75" hidden="1" customHeight="1" x14ac:dyDescent="0.3">
      <c r="A47" s="663"/>
      <c r="B47" s="665"/>
      <c r="C47" s="15"/>
      <c r="D47" s="116"/>
      <c r="E47" s="116"/>
      <c r="F47" s="116"/>
      <c r="G47" s="117"/>
      <c r="H47" s="328"/>
      <c r="I47" s="305">
        <v>0</v>
      </c>
      <c r="J47" s="328"/>
      <c r="K47" s="97"/>
    </row>
    <row r="48" spans="1:11" ht="15.75" hidden="1" customHeight="1" thickBot="1" x14ac:dyDescent="0.35">
      <c r="A48" s="664"/>
      <c r="B48" s="665"/>
      <c r="C48" s="15"/>
      <c r="D48" s="116"/>
      <c r="E48" s="116"/>
      <c r="F48" s="116"/>
      <c r="G48" s="117"/>
      <c r="H48" s="305"/>
      <c r="I48" s="305">
        <v>0</v>
      </c>
      <c r="J48" s="305"/>
      <c r="K48" s="329"/>
    </row>
    <row r="49" spans="1:11" ht="15" thickBot="1" x14ac:dyDescent="0.35">
      <c r="A49" s="330">
        <v>330</v>
      </c>
      <c r="B49" s="576" t="s">
        <v>96</v>
      </c>
      <c r="C49" s="577"/>
      <c r="D49" s="331">
        <v>1518694.5</v>
      </c>
      <c r="E49" s="331">
        <v>6193.78</v>
      </c>
      <c r="F49" s="331"/>
      <c r="G49" s="332"/>
      <c r="H49" s="333">
        <v>0</v>
      </c>
      <c r="I49" s="334">
        <v>0</v>
      </c>
      <c r="J49" s="333">
        <v>0</v>
      </c>
      <c r="K49" s="335">
        <v>0</v>
      </c>
    </row>
    <row r="50" spans="1:11" ht="15" thickBot="1" x14ac:dyDescent="0.35">
      <c r="A50" s="601"/>
      <c r="B50" s="306">
        <v>332</v>
      </c>
      <c r="C50" s="23" t="s">
        <v>286</v>
      </c>
      <c r="D50" s="94">
        <v>1518694.5</v>
      </c>
      <c r="E50" s="94">
        <v>6193.78</v>
      </c>
      <c r="F50" s="94"/>
      <c r="G50" s="83"/>
      <c r="H50" s="83">
        <v>0</v>
      </c>
      <c r="I50" s="300">
        <v>0</v>
      </c>
      <c r="J50" s="300"/>
      <c r="K50" s="336"/>
    </row>
    <row r="51" spans="1:11" ht="15" thickBot="1" x14ac:dyDescent="0.35">
      <c r="A51" s="602"/>
      <c r="B51" s="583"/>
      <c r="C51" s="5" t="s">
        <v>287</v>
      </c>
      <c r="D51" s="254">
        <v>1518694.5</v>
      </c>
      <c r="E51" s="254">
        <v>6193.78</v>
      </c>
      <c r="F51" s="254"/>
      <c r="G51" s="255"/>
      <c r="H51" s="304"/>
      <c r="I51" s="304">
        <v>0</v>
      </c>
      <c r="J51" s="304"/>
      <c r="K51" s="337"/>
    </row>
    <row r="52" spans="1:11" ht="15" hidden="1" thickBot="1" x14ac:dyDescent="0.35">
      <c r="A52" s="602"/>
      <c r="B52" s="584"/>
      <c r="C52" s="167"/>
      <c r="D52" s="101"/>
      <c r="E52" s="102"/>
      <c r="F52" s="101"/>
      <c r="G52" s="102"/>
      <c r="H52" s="304"/>
      <c r="I52" s="304">
        <v>0</v>
      </c>
      <c r="J52" s="304"/>
      <c r="K52" s="337"/>
    </row>
    <row r="53" spans="1:11" ht="16.8" thickTop="1" thickBot="1" x14ac:dyDescent="0.35">
      <c r="A53" s="338"/>
      <c r="B53" s="339"/>
      <c r="C53" s="224" t="s">
        <v>288</v>
      </c>
      <c r="D53" s="341">
        <v>3393484.54</v>
      </c>
      <c r="E53" s="341">
        <v>967514.34</v>
      </c>
      <c r="F53" s="341">
        <v>1455646.56</v>
      </c>
      <c r="G53" s="340">
        <v>6758317</v>
      </c>
      <c r="H53" s="340">
        <v>8066981</v>
      </c>
      <c r="I53" s="341">
        <v>1.1936375579896592</v>
      </c>
      <c r="J53" s="340">
        <v>0</v>
      </c>
      <c r="K53" s="342">
        <v>0</v>
      </c>
    </row>
    <row r="54" spans="1:11" ht="15" thickTop="1" x14ac:dyDescent="0.3"/>
  </sheetData>
  <mergeCells count="24">
    <mergeCell ref="A1:K1"/>
    <mergeCell ref="A2:A3"/>
    <mergeCell ref="B2:B3"/>
    <mergeCell ref="C2:C3"/>
    <mergeCell ref="B5:C5"/>
    <mergeCell ref="J2:J3"/>
    <mergeCell ref="K2:K3"/>
    <mergeCell ref="D2:D3"/>
    <mergeCell ref="E2:E3"/>
    <mergeCell ref="F2:F3"/>
    <mergeCell ref="G2:G3"/>
    <mergeCell ref="H2:H3"/>
    <mergeCell ref="I2:I3"/>
    <mergeCell ref="B4:C4"/>
    <mergeCell ref="B49:C49"/>
    <mergeCell ref="A50:A52"/>
    <mergeCell ref="B51:B52"/>
    <mergeCell ref="A6:A15"/>
    <mergeCell ref="B7:B9"/>
    <mergeCell ref="B11:B15"/>
    <mergeCell ref="B17:C17"/>
    <mergeCell ref="A18:A48"/>
    <mergeCell ref="B19:B48"/>
    <mergeCell ref="B16:C16"/>
  </mergeCells>
  <pageMargins left="0.11811023622047245" right="0.11811023622047245" top="0.15748031496062992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opLeftCell="A75" zoomScaleNormal="100" workbookViewId="0">
      <selection activeCell="C88" sqref="C88"/>
    </sheetView>
  </sheetViews>
  <sheetFormatPr defaultRowHeight="14.4" x14ac:dyDescent="0.3"/>
  <cols>
    <col min="1" max="1" width="9.44140625" customWidth="1"/>
    <col min="2" max="2" width="8.5546875" customWidth="1"/>
    <col min="3" max="3" width="33.33203125" customWidth="1"/>
    <col min="4" max="6" width="14.109375" bestFit="1" customWidth="1"/>
    <col min="7" max="7" width="12.109375" bestFit="1" customWidth="1"/>
    <col min="8" max="8" width="13.33203125" style="540" customWidth="1"/>
    <col min="9" max="9" width="6.77734375" customWidth="1"/>
    <col min="10" max="11" width="11.44140625" customWidth="1"/>
  </cols>
  <sheetData>
    <row r="1" spans="1:11" ht="18" thickBot="1" x14ac:dyDescent="0.35">
      <c r="A1" s="667" t="s">
        <v>406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</row>
    <row r="2" spans="1:11" ht="15" customHeight="1" thickTop="1" x14ac:dyDescent="0.3">
      <c r="A2" s="654" t="s">
        <v>107</v>
      </c>
      <c r="B2" s="688" t="s">
        <v>2</v>
      </c>
      <c r="C2" s="658" t="s">
        <v>108</v>
      </c>
      <c r="D2" s="563" t="s">
        <v>99</v>
      </c>
      <c r="E2" s="563" t="s">
        <v>100</v>
      </c>
      <c r="F2" s="563" t="s">
        <v>101</v>
      </c>
      <c r="G2" s="563" t="s">
        <v>102</v>
      </c>
      <c r="H2" s="565" t="s">
        <v>103</v>
      </c>
      <c r="I2" s="567" t="s">
        <v>104</v>
      </c>
      <c r="J2" s="569" t="s">
        <v>105</v>
      </c>
      <c r="K2" s="561" t="s">
        <v>106</v>
      </c>
    </row>
    <row r="3" spans="1:11" ht="31.8" customHeight="1" thickBot="1" x14ac:dyDescent="0.35">
      <c r="A3" s="655"/>
      <c r="B3" s="689"/>
      <c r="C3" s="659"/>
      <c r="D3" s="564"/>
      <c r="E3" s="564"/>
      <c r="F3" s="564"/>
      <c r="G3" s="564"/>
      <c r="H3" s="566"/>
      <c r="I3" s="568"/>
      <c r="J3" s="570"/>
      <c r="K3" s="562"/>
    </row>
    <row r="4" spans="1:11" ht="15.6" thickTop="1" thickBot="1" x14ac:dyDescent="0.35">
      <c r="A4" s="175" t="s">
        <v>109</v>
      </c>
      <c r="B4" s="690" t="s">
        <v>289</v>
      </c>
      <c r="C4" s="690"/>
      <c r="D4" s="381">
        <v>0</v>
      </c>
      <c r="E4" s="381">
        <v>272756.40000000002</v>
      </c>
      <c r="F4" s="381">
        <v>6320</v>
      </c>
      <c r="G4" s="382">
        <v>8100</v>
      </c>
      <c r="H4" s="382">
        <f>H5+H6+H8+H7</f>
        <v>0</v>
      </c>
      <c r="I4" s="381">
        <f t="shared" ref="I4:I8" si="0">IF(G4=0,0,H4/G4)</f>
        <v>0</v>
      </c>
      <c r="J4" s="382">
        <f>J5+J6+J8</f>
        <v>0</v>
      </c>
      <c r="K4" s="383">
        <f>K5+K6+K8</f>
        <v>0</v>
      </c>
    </row>
    <row r="5" spans="1:11" ht="14.4" hidden="1" customHeight="1" x14ac:dyDescent="0.3">
      <c r="A5" s="640"/>
      <c r="B5" s="672"/>
      <c r="C5" s="161"/>
      <c r="D5" s="77"/>
      <c r="E5" s="77"/>
      <c r="F5" s="78"/>
      <c r="G5" s="78"/>
      <c r="H5" s="303"/>
      <c r="I5" s="304">
        <f t="shared" si="0"/>
        <v>0</v>
      </c>
      <c r="J5" s="303"/>
      <c r="K5" s="96"/>
    </row>
    <row r="6" spans="1:11" ht="14.4" hidden="1" customHeight="1" x14ac:dyDescent="0.3">
      <c r="A6" s="641"/>
      <c r="B6" s="673"/>
      <c r="C6" s="161"/>
      <c r="D6" s="77"/>
      <c r="E6" s="77"/>
      <c r="F6" s="78"/>
      <c r="G6" s="78"/>
      <c r="H6" s="303"/>
      <c r="I6" s="304">
        <f t="shared" si="0"/>
        <v>0</v>
      </c>
      <c r="J6" s="303"/>
      <c r="K6" s="96"/>
    </row>
    <row r="7" spans="1:11" ht="14.4" hidden="1" customHeight="1" x14ac:dyDescent="0.3">
      <c r="A7" s="641"/>
      <c r="B7" s="673"/>
      <c r="C7" s="161"/>
      <c r="D7" s="77"/>
      <c r="E7" s="77"/>
      <c r="F7" s="78"/>
      <c r="G7" s="78"/>
      <c r="H7" s="303"/>
      <c r="I7" s="304">
        <f t="shared" si="0"/>
        <v>0</v>
      </c>
      <c r="J7" s="303"/>
      <c r="K7" s="96"/>
    </row>
    <row r="8" spans="1:11" ht="15" hidden="1" customHeight="1" thickBot="1" x14ac:dyDescent="0.35">
      <c r="A8" s="642"/>
      <c r="B8" s="674"/>
      <c r="C8" s="161"/>
      <c r="D8" s="77"/>
      <c r="E8" s="77"/>
      <c r="F8" s="78"/>
      <c r="G8" s="78"/>
      <c r="H8" s="303"/>
      <c r="I8" s="304">
        <f t="shared" si="0"/>
        <v>0</v>
      </c>
      <c r="J8" s="304"/>
      <c r="K8" s="337"/>
    </row>
    <row r="9" spans="1:11" ht="15" thickBot="1" x14ac:dyDescent="0.35">
      <c r="A9" s="143" t="s">
        <v>131</v>
      </c>
      <c r="B9" s="677" t="s">
        <v>290</v>
      </c>
      <c r="C9" s="677"/>
      <c r="D9" s="297">
        <v>0</v>
      </c>
      <c r="E9" s="297">
        <v>0</v>
      </c>
      <c r="F9" s="298"/>
      <c r="G9" s="298">
        <v>8550</v>
      </c>
      <c r="H9" s="298">
        <f>SUM(H10:H11)</f>
        <v>35000</v>
      </c>
      <c r="I9" s="297">
        <f>IF(G9=0,0,H9/G9)</f>
        <v>4.0935672514619883</v>
      </c>
      <c r="J9" s="298">
        <f>SUM(J10:J11)</f>
        <v>0</v>
      </c>
      <c r="K9" s="100">
        <f>SUM(K10:K11)</f>
        <v>0</v>
      </c>
    </row>
    <row r="10" spans="1:11" ht="15" thickBot="1" x14ac:dyDescent="0.35">
      <c r="A10" s="358"/>
      <c r="B10" s="672"/>
      <c r="C10" s="14" t="s">
        <v>385</v>
      </c>
      <c r="D10" s="54"/>
      <c r="E10" s="54">
        <v>0</v>
      </c>
      <c r="F10" s="55"/>
      <c r="G10" s="55"/>
      <c r="H10" s="384">
        <v>35000</v>
      </c>
      <c r="I10" s="385">
        <f t="shared" ref="I10:I73" si="1">IF(G10=0,0,H10/G10)</f>
        <v>0</v>
      </c>
      <c r="J10" s="384"/>
      <c r="K10" s="386"/>
    </row>
    <row r="11" spans="1:11" ht="15" hidden="1" customHeight="1" thickBot="1" x14ac:dyDescent="0.35">
      <c r="A11" s="358"/>
      <c r="B11" s="674"/>
      <c r="C11" s="167"/>
      <c r="D11" s="101"/>
      <c r="E11" s="101"/>
      <c r="F11" s="102"/>
      <c r="G11" s="102"/>
      <c r="H11" s="303"/>
      <c r="I11" s="304">
        <f t="shared" si="1"/>
        <v>0</v>
      </c>
      <c r="J11" s="303"/>
      <c r="K11" s="96"/>
    </row>
    <row r="12" spans="1:11" ht="15" thickBot="1" x14ac:dyDescent="0.35">
      <c r="A12" s="143" t="s">
        <v>141</v>
      </c>
      <c r="B12" s="677" t="s">
        <v>291</v>
      </c>
      <c r="C12" s="677"/>
      <c r="D12" s="297">
        <v>85680.63</v>
      </c>
      <c r="E12" s="297">
        <v>88794.76</v>
      </c>
      <c r="F12" s="297">
        <v>156320.47</v>
      </c>
      <c r="G12" s="298">
        <v>152500</v>
      </c>
      <c r="H12" s="298">
        <f>SUM(H13:H29)</f>
        <v>85000</v>
      </c>
      <c r="I12" s="297">
        <f t="shared" si="1"/>
        <v>0.55737704918032782</v>
      </c>
      <c r="J12" s="298">
        <f>SUM(J13:J29)</f>
        <v>0</v>
      </c>
      <c r="K12" s="100">
        <f>SUM(K13:K29)</f>
        <v>0</v>
      </c>
    </row>
    <row r="13" spans="1:11" ht="15" thickBot="1" x14ac:dyDescent="0.35">
      <c r="A13" s="641"/>
      <c r="B13" s="680"/>
      <c r="C13" s="161" t="s">
        <v>292</v>
      </c>
      <c r="D13" s="77">
        <v>75370.2</v>
      </c>
      <c r="E13" s="77"/>
      <c r="F13" s="78"/>
      <c r="G13" s="78"/>
      <c r="H13" s="303">
        <v>85000</v>
      </c>
      <c r="I13" s="304">
        <f t="shared" si="1"/>
        <v>0</v>
      </c>
      <c r="J13" s="303"/>
      <c r="K13" s="96"/>
    </row>
    <row r="14" spans="1:11" ht="14.4" hidden="1" customHeight="1" x14ac:dyDescent="0.3">
      <c r="A14" s="641"/>
      <c r="B14" s="680"/>
      <c r="C14" s="161"/>
      <c r="D14" s="77"/>
      <c r="E14" s="77"/>
      <c r="F14" s="78"/>
      <c r="G14" s="78"/>
      <c r="H14" s="303"/>
      <c r="I14" s="304">
        <f t="shared" si="1"/>
        <v>0</v>
      </c>
      <c r="J14" s="303"/>
      <c r="K14" s="96"/>
    </row>
    <row r="15" spans="1:11" ht="14.4" hidden="1" customHeight="1" x14ac:dyDescent="0.3">
      <c r="A15" s="641"/>
      <c r="B15" s="680"/>
      <c r="C15" s="15"/>
      <c r="D15" s="77"/>
      <c r="E15" s="77"/>
      <c r="F15" s="78"/>
      <c r="G15" s="78"/>
      <c r="H15" s="303"/>
      <c r="I15" s="304">
        <f t="shared" si="1"/>
        <v>0</v>
      </c>
      <c r="J15" s="303"/>
      <c r="K15" s="96"/>
    </row>
    <row r="16" spans="1:11" ht="14.4" hidden="1" customHeight="1" x14ac:dyDescent="0.3">
      <c r="A16" s="641"/>
      <c r="B16" s="680"/>
      <c r="C16" s="169"/>
      <c r="D16" s="77"/>
      <c r="E16" s="77"/>
      <c r="F16" s="78"/>
      <c r="G16" s="78"/>
      <c r="H16" s="303"/>
      <c r="I16" s="304">
        <f t="shared" si="1"/>
        <v>0</v>
      </c>
      <c r="J16" s="303"/>
      <c r="K16" s="96"/>
    </row>
    <row r="17" spans="1:11" ht="14.4" hidden="1" customHeight="1" x14ac:dyDescent="0.3">
      <c r="A17" s="641"/>
      <c r="B17" s="680"/>
      <c r="C17" s="169"/>
      <c r="D17" s="304"/>
      <c r="E17" s="304"/>
      <c r="F17" s="303"/>
      <c r="G17" s="303"/>
      <c r="H17" s="303"/>
      <c r="I17" s="304">
        <f t="shared" si="1"/>
        <v>0</v>
      </c>
      <c r="J17" s="303"/>
      <c r="K17" s="96"/>
    </row>
    <row r="18" spans="1:11" ht="14.4" hidden="1" customHeight="1" x14ac:dyDescent="0.3">
      <c r="A18" s="641"/>
      <c r="B18" s="680"/>
      <c r="C18" s="169"/>
      <c r="D18" s="77"/>
      <c r="E18" s="77"/>
      <c r="F18" s="78"/>
      <c r="G18" s="78"/>
      <c r="H18" s="303"/>
      <c r="I18" s="304">
        <f t="shared" si="1"/>
        <v>0</v>
      </c>
      <c r="J18" s="303"/>
      <c r="K18" s="96"/>
    </row>
    <row r="19" spans="1:11" ht="14.4" hidden="1" customHeight="1" x14ac:dyDescent="0.3">
      <c r="A19" s="641"/>
      <c r="B19" s="680"/>
      <c r="C19" s="15"/>
      <c r="D19" s="77"/>
      <c r="E19" s="77"/>
      <c r="F19" s="78"/>
      <c r="G19" s="78"/>
      <c r="H19" s="303"/>
      <c r="I19" s="304">
        <f t="shared" si="1"/>
        <v>0</v>
      </c>
      <c r="J19" s="303"/>
      <c r="K19" s="96"/>
    </row>
    <row r="20" spans="1:11" ht="14.4" hidden="1" customHeight="1" x14ac:dyDescent="0.3">
      <c r="A20" s="641"/>
      <c r="B20" s="680"/>
      <c r="C20" s="15"/>
      <c r="D20" s="77">
        <v>10310.43</v>
      </c>
      <c r="E20" s="77"/>
      <c r="F20" s="78"/>
      <c r="G20" s="78"/>
      <c r="H20" s="303"/>
      <c r="I20" s="304">
        <f t="shared" si="1"/>
        <v>0</v>
      </c>
      <c r="J20" s="303"/>
      <c r="K20" s="96"/>
    </row>
    <row r="21" spans="1:11" ht="14.4" hidden="1" customHeight="1" x14ac:dyDescent="0.3">
      <c r="A21" s="641"/>
      <c r="B21" s="680"/>
      <c r="C21" s="15" t="s">
        <v>293</v>
      </c>
      <c r="D21" s="77"/>
      <c r="E21" s="77"/>
      <c r="F21" s="78"/>
      <c r="G21" s="78"/>
      <c r="H21" s="303"/>
      <c r="I21" s="304">
        <f t="shared" si="1"/>
        <v>0</v>
      </c>
      <c r="J21" s="303"/>
      <c r="K21" s="96"/>
    </row>
    <row r="22" spans="1:11" ht="14.4" hidden="1" customHeight="1" x14ac:dyDescent="0.3">
      <c r="A22" s="641"/>
      <c r="B22" s="680"/>
      <c r="C22" s="15" t="s">
        <v>294</v>
      </c>
      <c r="D22" s="77"/>
      <c r="E22" s="77"/>
      <c r="F22" s="78"/>
      <c r="G22" s="78"/>
      <c r="H22" s="303"/>
      <c r="I22" s="304">
        <f t="shared" si="1"/>
        <v>0</v>
      </c>
      <c r="J22" s="303"/>
      <c r="K22" s="96"/>
    </row>
    <row r="23" spans="1:11" ht="14.4" hidden="1" customHeight="1" x14ac:dyDescent="0.3">
      <c r="A23" s="641"/>
      <c r="B23" s="680"/>
      <c r="C23" s="15" t="s">
        <v>295</v>
      </c>
      <c r="D23" s="59"/>
      <c r="E23" s="59"/>
      <c r="F23" s="60"/>
      <c r="G23" s="60"/>
      <c r="H23" s="60"/>
      <c r="I23" s="304">
        <f t="shared" si="1"/>
        <v>0</v>
      </c>
      <c r="J23" s="328"/>
      <c r="K23" s="97"/>
    </row>
    <row r="24" spans="1:11" ht="14.4" hidden="1" customHeight="1" x14ac:dyDescent="0.3">
      <c r="A24" s="641"/>
      <c r="B24" s="680"/>
      <c r="C24" s="15" t="s">
        <v>296</v>
      </c>
      <c r="D24" s="59"/>
      <c r="E24" s="59"/>
      <c r="F24" s="60"/>
      <c r="G24" s="60"/>
      <c r="H24" s="328"/>
      <c r="I24" s="304">
        <f t="shared" si="1"/>
        <v>0</v>
      </c>
      <c r="J24" s="328"/>
      <c r="K24" s="97"/>
    </row>
    <row r="25" spans="1:11" ht="14.4" hidden="1" customHeight="1" x14ac:dyDescent="0.3">
      <c r="A25" s="641"/>
      <c r="B25" s="680"/>
      <c r="C25" s="15" t="s">
        <v>297</v>
      </c>
      <c r="D25" s="59"/>
      <c r="E25" s="59"/>
      <c r="F25" s="60"/>
      <c r="G25" s="60"/>
      <c r="H25" s="328"/>
      <c r="I25" s="305">
        <f t="shared" si="1"/>
        <v>0</v>
      </c>
      <c r="J25" s="328"/>
      <c r="K25" s="97"/>
    </row>
    <row r="26" spans="1:11" ht="14.4" hidden="1" customHeight="1" x14ac:dyDescent="0.3">
      <c r="A26" s="641"/>
      <c r="B26" s="680"/>
      <c r="C26" s="15" t="s">
        <v>298</v>
      </c>
      <c r="D26" s="59"/>
      <c r="E26" s="59"/>
      <c r="F26" s="60"/>
      <c r="G26" s="60"/>
      <c r="H26" s="328"/>
      <c r="I26" s="305">
        <f t="shared" si="1"/>
        <v>0</v>
      </c>
      <c r="J26" s="303"/>
      <c r="K26" s="96"/>
    </row>
    <row r="27" spans="1:11" ht="14.4" hidden="1" customHeight="1" x14ac:dyDescent="0.3">
      <c r="A27" s="641"/>
      <c r="B27" s="680"/>
      <c r="C27" s="15" t="s">
        <v>299</v>
      </c>
      <c r="D27" s="59"/>
      <c r="E27" s="59"/>
      <c r="F27" s="60"/>
      <c r="G27" s="60"/>
      <c r="H27" s="328"/>
      <c r="I27" s="305">
        <f t="shared" si="1"/>
        <v>0</v>
      </c>
      <c r="J27" s="303"/>
      <c r="K27" s="96"/>
    </row>
    <row r="28" spans="1:11" ht="14.4" hidden="1" customHeight="1" x14ac:dyDescent="0.3">
      <c r="A28" s="641"/>
      <c r="B28" s="680"/>
      <c r="C28" s="15" t="s">
        <v>296</v>
      </c>
      <c r="D28" s="59"/>
      <c r="E28" s="59"/>
      <c r="F28" s="60"/>
      <c r="G28" s="60"/>
      <c r="H28" s="328"/>
      <c r="I28" s="305">
        <f t="shared" si="1"/>
        <v>0</v>
      </c>
      <c r="J28" s="303"/>
      <c r="K28" s="96"/>
    </row>
    <row r="29" spans="1:11" ht="15" hidden="1" customHeight="1" thickBot="1" x14ac:dyDescent="0.35">
      <c r="A29" s="642"/>
      <c r="B29" s="681"/>
      <c r="C29" s="167" t="s">
        <v>300</v>
      </c>
      <c r="D29" s="101"/>
      <c r="E29" s="101"/>
      <c r="F29" s="102"/>
      <c r="G29" s="102"/>
      <c r="H29" s="303"/>
      <c r="I29" s="304">
        <f t="shared" si="1"/>
        <v>0</v>
      </c>
      <c r="J29" s="303"/>
      <c r="K29" s="96"/>
    </row>
    <row r="30" spans="1:11" ht="15" thickBot="1" x14ac:dyDescent="0.35">
      <c r="A30" s="359" t="s">
        <v>145</v>
      </c>
      <c r="B30" s="576" t="s">
        <v>301</v>
      </c>
      <c r="C30" s="577"/>
      <c r="D30" s="297">
        <v>446723.64</v>
      </c>
      <c r="E30" s="297">
        <v>1006208.2300000002</v>
      </c>
      <c r="F30" s="297">
        <v>315399.15000000002</v>
      </c>
      <c r="G30" s="298">
        <v>2475742</v>
      </c>
      <c r="H30" s="298">
        <f>SUM(H31:H47)</f>
        <v>3150065</v>
      </c>
      <c r="I30" s="297">
        <f t="shared" si="1"/>
        <v>1.2723720807741679</v>
      </c>
      <c r="J30" s="298">
        <f>SUM(J31:J46)</f>
        <v>0</v>
      </c>
      <c r="K30" s="100">
        <f>SUM(K31:K46)</f>
        <v>0</v>
      </c>
    </row>
    <row r="31" spans="1:11" ht="14.4" hidden="1" customHeight="1" x14ac:dyDescent="0.3">
      <c r="A31" s="358"/>
      <c r="B31" s="360"/>
      <c r="C31" s="15" t="s">
        <v>302</v>
      </c>
      <c r="D31" s="77"/>
      <c r="E31" s="77"/>
      <c r="F31" s="78"/>
      <c r="G31" s="78"/>
      <c r="H31" s="303"/>
      <c r="I31" s="304">
        <f t="shared" si="1"/>
        <v>0</v>
      </c>
      <c r="J31" s="303"/>
      <c r="K31" s="96"/>
    </row>
    <row r="32" spans="1:11" ht="14.4" hidden="1" customHeight="1" x14ac:dyDescent="0.3">
      <c r="A32" s="358"/>
      <c r="B32" s="360"/>
      <c r="C32" s="15" t="s">
        <v>303</v>
      </c>
      <c r="D32" s="77"/>
      <c r="E32" s="77"/>
      <c r="F32" s="78"/>
      <c r="G32" s="78"/>
      <c r="H32" s="303"/>
      <c r="I32" s="304">
        <f t="shared" si="1"/>
        <v>0</v>
      </c>
      <c r="J32" s="303"/>
      <c r="K32" s="96"/>
    </row>
    <row r="33" spans="1:11" ht="14.4" hidden="1" customHeight="1" x14ac:dyDescent="0.3">
      <c r="A33" s="358"/>
      <c r="B33" s="360"/>
      <c r="C33" s="15" t="s">
        <v>304</v>
      </c>
      <c r="D33" s="77"/>
      <c r="E33" s="77"/>
      <c r="F33" s="78"/>
      <c r="G33" s="78"/>
      <c r="H33" s="303"/>
      <c r="I33" s="304">
        <f t="shared" si="1"/>
        <v>0</v>
      </c>
      <c r="J33" s="303"/>
      <c r="K33" s="96"/>
    </row>
    <row r="34" spans="1:11" ht="14.4" hidden="1" customHeight="1" x14ac:dyDescent="0.3">
      <c r="A34" s="358"/>
      <c r="B34" s="360"/>
      <c r="C34" s="15" t="s">
        <v>305</v>
      </c>
      <c r="D34" s="77"/>
      <c r="E34" s="77"/>
      <c r="F34" s="78"/>
      <c r="G34" s="78"/>
      <c r="H34" s="303"/>
      <c r="I34" s="304">
        <f t="shared" si="1"/>
        <v>0</v>
      </c>
      <c r="J34" s="303"/>
      <c r="K34" s="96"/>
    </row>
    <row r="35" spans="1:11" ht="14.4" hidden="1" customHeight="1" x14ac:dyDescent="0.3">
      <c r="A35" s="358"/>
      <c r="B35" s="360"/>
      <c r="C35" s="15" t="s">
        <v>306</v>
      </c>
      <c r="D35" s="77"/>
      <c r="E35" s="77"/>
      <c r="F35" s="78"/>
      <c r="G35" s="78"/>
      <c r="H35" s="303"/>
      <c r="I35" s="304">
        <f t="shared" si="1"/>
        <v>0</v>
      </c>
      <c r="J35" s="303"/>
      <c r="K35" s="96"/>
    </row>
    <row r="36" spans="1:11" ht="14.4" hidden="1" customHeight="1" x14ac:dyDescent="0.3">
      <c r="A36" s="358"/>
      <c r="B36" s="360"/>
      <c r="C36" s="15" t="s">
        <v>95</v>
      </c>
      <c r="D36" s="77"/>
      <c r="E36" s="77"/>
      <c r="F36" s="78"/>
      <c r="G36" s="78"/>
      <c r="H36" s="303"/>
      <c r="I36" s="304">
        <f t="shared" si="1"/>
        <v>0</v>
      </c>
      <c r="J36" s="303"/>
      <c r="K36" s="96"/>
    </row>
    <row r="37" spans="1:11" ht="84.6" customHeight="1" x14ac:dyDescent="0.3">
      <c r="A37" s="641"/>
      <c r="B37" s="673"/>
      <c r="C37" s="375" t="s">
        <v>427</v>
      </c>
      <c r="D37" s="559"/>
      <c r="E37" s="559"/>
      <c r="F37" s="414"/>
      <c r="G37" s="414"/>
      <c r="H37" s="546">
        <v>1156659</v>
      </c>
      <c r="I37" s="560">
        <f t="shared" si="1"/>
        <v>0</v>
      </c>
      <c r="J37" s="546"/>
      <c r="K37" s="549"/>
    </row>
    <row r="38" spans="1:11" ht="76.8" customHeight="1" x14ac:dyDescent="0.3">
      <c r="A38" s="641"/>
      <c r="B38" s="673"/>
      <c r="C38" s="375" t="s">
        <v>428</v>
      </c>
      <c r="D38" s="559"/>
      <c r="E38" s="559"/>
      <c r="F38" s="414"/>
      <c r="G38" s="414"/>
      <c r="H38" s="546">
        <v>30504</v>
      </c>
      <c r="I38" s="560">
        <f t="shared" si="1"/>
        <v>0</v>
      </c>
      <c r="J38" s="546"/>
      <c r="K38" s="549"/>
    </row>
    <row r="39" spans="1:11" ht="45" customHeight="1" x14ac:dyDescent="0.3">
      <c r="A39" s="641"/>
      <c r="B39" s="673"/>
      <c r="C39" s="375" t="s">
        <v>425</v>
      </c>
      <c r="D39" s="558"/>
      <c r="E39" s="558"/>
      <c r="F39" s="435"/>
      <c r="G39" s="435"/>
      <c r="H39" s="437">
        <v>690167</v>
      </c>
      <c r="I39" s="436">
        <f t="shared" si="1"/>
        <v>0</v>
      </c>
      <c r="J39" s="437"/>
      <c r="K39" s="438"/>
    </row>
    <row r="40" spans="1:11" ht="38.4" customHeight="1" x14ac:dyDescent="0.3">
      <c r="A40" s="641"/>
      <c r="B40" s="673"/>
      <c r="C40" s="375" t="s">
        <v>426</v>
      </c>
      <c r="D40" s="559"/>
      <c r="E40" s="559"/>
      <c r="F40" s="414"/>
      <c r="G40" s="414"/>
      <c r="H40" s="546">
        <v>20000</v>
      </c>
      <c r="I40" s="560">
        <f t="shared" si="1"/>
        <v>0</v>
      </c>
      <c r="J40" s="546"/>
      <c r="K40" s="549"/>
    </row>
    <row r="41" spans="1:11" x14ac:dyDescent="0.3">
      <c r="A41" s="641"/>
      <c r="B41" s="673"/>
      <c r="C41" s="15" t="s">
        <v>429</v>
      </c>
      <c r="D41" s="77"/>
      <c r="E41" s="77"/>
      <c r="F41" s="78"/>
      <c r="G41" s="78"/>
      <c r="H41" s="303">
        <v>599962</v>
      </c>
      <c r="I41" s="304">
        <f t="shared" si="1"/>
        <v>0</v>
      </c>
      <c r="J41" s="303"/>
      <c r="K41" s="96"/>
    </row>
    <row r="42" spans="1:11" x14ac:dyDescent="0.3">
      <c r="A42" s="641"/>
      <c r="B42" s="673"/>
      <c r="C42" s="15" t="s">
        <v>430</v>
      </c>
      <c r="D42" s="77"/>
      <c r="E42" s="77"/>
      <c r="F42" s="78"/>
      <c r="G42" s="78"/>
      <c r="H42" s="303">
        <v>10000</v>
      </c>
      <c r="I42" s="304">
        <f t="shared" si="1"/>
        <v>0</v>
      </c>
      <c r="J42" s="303"/>
      <c r="K42" s="96"/>
    </row>
    <row r="43" spans="1:11" x14ac:dyDescent="0.3">
      <c r="A43" s="641"/>
      <c r="B43" s="673"/>
      <c r="C43" s="15" t="s">
        <v>309</v>
      </c>
      <c r="D43" s="77"/>
      <c r="E43" s="77"/>
      <c r="F43" s="78"/>
      <c r="G43" s="78"/>
      <c r="H43" s="303">
        <v>352773</v>
      </c>
      <c r="I43" s="304">
        <f t="shared" si="1"/>
        <v>0</v>
      </c>
      <c r="J43" s="303"/>
      <c r="K43" s="96"/>
    </row>
    <row r="44" spans="1:11" ht="15" thickBot="1" x14ac:dyDescent="0.35">
      <c r="A44" s="641"/>
      <c r="B44" s="673"/>
      <c r="C44" s="15" t="s">
        <v>310</v>
      </c>
      <c r="D44" s="77"/>
      <c r="E44" s="77"/>
      <c r="F44" s="78"/>
      <c r="G44" s="78"/>
      <c r="H44" s="303">
        <v>290000</v>
      </c>
      <c r="I44" s="304">
        <f t="shared" si="1"/>
        <v>0</v>
      </c>
      <c r="J44" s="303"/>
      <c r="K44" s="96"/>
    </row>
    <row r="45" spans="1:11" hidden="1" x14ac:dyDescent="0.3">
      <c r="A45" s="641"/>
      <c r="B45" s="673"/>
      <c r="C45" s="15"/>
      <c r="D45" s="77"/>
      <c r="E45" s="77"/>
      <c r="F45" s="78"/>
      <c r="G45" s="78"/>
      <c r="H45" s="303"/>
      <c r="I45" s="304">
        <f t="shared" si="1"/>
        <v>0</v>
      </c>
      <c r="J45" s="303"/>
      <c r="K45" s="96"/>
    </row>
    <row r="46" spans="1:11" hidden="1" x14ac:dyDescent="0.3">
      <c r="A46" s="641"/>
      <c r="B46" s="673"/>
      <c r="C46" s="15"/>
      <c r="D46" s="77"/>
      <c r="E46" s="77"/>
      <c r="F46" s="78"/>
      <c r="G46" s="78"/>
      <c r="H46" s="303"/>
      <c r="I46" s="304">
        <f t="shared" si="1"/>
        <v>0</v>
      </c>
      <c r="J46" s="303"/>
      <c r="K46" s="96"/>
    </row>
    <row r="47" spans="1:11" ht="15" hidden="1" thickBot="1" x14ac:dyDescent="0.35">
      <c r="A47" s="642"/>
      <c r="B47" s="674"/>
      <c r="C47" s="169"/>
      <c r="D47" s="101"/>
      <c r="E47" s="101"/>
      <c r="F47" s="102"/>
      <c r="G47" s="102"/>
      <c r="H47" s="388"/>
      <c r="I47" s="387">
        <f t="shared" si="1"/>
        <v>0</v>
      </c>
      <c r="J47" s="388"/>
      <c r="K47" s="103"/>
    </row>
    <row r="48" spans="1:11" ht="15" thickBot="1" x14ac:dyDescent="0.35">
      <c r="A48" s="380" t="s">
        <v>152</v>
      </c>
      <c r="B48" s="511" t="s">
        <v>153</v>
      </c>
      <c r="C48" s="9"/>
      <c r="D48" s="325"/>
      <c r="E48" s="325"/>
      <c r="F48" s="324"/>
      <c r="G48" s="324"/>
      <c r="H48" s="324">
        <f>SUM(H49:H50)</f>
        <v>3432</v>
      </c>
      <c r="I48" s="325">
        <f t="shared" si="1"/>
        <v>0</v>
      </c>
      <c r="J48" s="324">
        <f>SUM(J49:J50)</f>
        <v>0</v>
      </c>
      <c r="K48" s="85">
        <f>SUM(K49:K50)</f>
        <v>0</v>
      </c>
    </row>
    <row r="49" spans="1:11" ht="15" thickBot="1" x14ac:dyDescent="0.35">
      <c r="A49" s="640"/>
      <c r="B49" s="672"/>
      <c r="C49" s="161" t="s">
        <v>407</v>
      </c>
      <c r="D49" s="304"/>
      <c r="E49" s="304"/>
      <c r="F49" s="303"/>
      <c r="G49" s="303"/>
      <c r="H49" s="303">
        <v>3432</v>
      </c>
      <c r="I49" s="304">
        <f t="shared" si="1"/>
        <v>0</v>
      </c>
      <c r="J49" s="303"/>
      <c r="K49" s="96"/>
    </row>
    <row r="50" spans="1:11" ht="15" hidden="1" thickBot="1" x14ac:dyDescent="0.35">
      <c r="A50" s="642"/>
      <c r="B50" s="674"/>
      <c r="C50" s="16"/>
      <c r="D50" s="402"/>
      <c r="E50" s="402"/>
      <c r="F50" s="401"/>
      <c r="G50" s="401"/>
      <c r="H50" s="401"/>
      <c r="I50" s="402">
        <f t="shared" si="1"/>
        <v>0</v>
      </c>
      <c r="J50" s="401"/>
      <c r="K50" s="403"/>
    </row>
    <row r="51" spans="1:11" ht="15" thickBot="1" x14ac:dyDescent="0.35">
      <c r="A51" s="361" t="s">
        <v>166</v>
      </c>
      <c r="B51" s="576" t="s">
        <v>311</v>
      </c>
      <c r="C51" s="577"/>
      <c r="D51" s="297"/>
      <c r="E51" s="297">
        <v>41573.75</v>
      </c>
      <c r="F51" s="297">
        <v>72843.08</v>
      </c>
      <c r="G51" s="298"/>
      <c r="H51" s="298">
        <f>SUM(H52:H57)</f>
        <v>1429697</v>
      </c>
      <c r="I51" s="297">
        <f t="shared" si="1"/>
        <v>0</v>
      </c>
      <c r="J51" s="298">
        <f>SUM(J52:J57)</f>
        <v>0</v>
      </c>
      <c r="K51" s="100">
        <f>SUM(K52:K57)</f>
        <v>0</v>
      </c>
    </row>
    <row r="52" spans="1:11" ht="14.4" customHeight="1" thickBot="1" x14ac:dyDescent="0.35">
      <c r="A52" s="362"/>
      <c r="B52" s="363"/>
      <c r="C52" s="14" t="s">
        <v>432</v>
      </c>
      <c r="D52" s="77"/>
      <c r="E52" s="77"/>
      <c r="F52" s="78"/>
      <c r="G52" s="78"/>
      <c r="H52" s="303">
        <v>1429697</v>
      </c>
      <c r="I52" s="304">
        <f t="shared" si="1"/>
        <v>0</v>
      </c>
      <c r="J52" s="303"/>
      <c r="K52" s="96"/>
    </row>
    <row r="53" spans="1:11" ht="14.4" hidden="1" customHeight="1" x14ac:dyDescent="0.3">
      <c r="A53" s="358"/>
      <c r="B53" s="360"/>
      <c r="C53" s="161" t="s">
        <v>312</v>
      </c>
      <c r="D53" s="77"/>
      <c r="E53" s="77"/>
      <c r="F53" s="78"/>
      <c r="G53" s="78"/>
      <c r="H53" s="303"/>
      <c r="I53" s="304">
        <f t="shared" si="1"/>
        <v>0</v>
      </c>
      <c r="J53" s="303"/>
      <c r="K53" s="96"/>
    </row>
    <row r="54" spans="1:11" ht="14.4" hidden="1" customHeight="1" x14ac:dyDescent="0.3">
      <c r="A54" s="358"/>
      <c r="B54" s="360"/>
      <c r="C54" s="15" t="s">
        <v>87</v>
      </c>
      <c r="D54" s="77"/>
      <c r="E54" s="77"/>
      <c r="F54" s="78"/>
      <c r="G54" s="78"/>
      <c r="H54" s="303"/>
      <c r="I54" s="304">
        <f t="shared" si="1"/>
        <v>0</v>
      </c>
      <c r="J54" s="303"/>
      <c r="K54" s="96"/>
    </row>
    <row r="55" spans="1:11" ht="14.4" hidden="1" customHeight="1" x14ac:dyDescent="0.3">
      <c r="A55" s="358"/>
      <c r="B55" s="360"/>
      <c r="C55" s="15" t="s">
        <v>313</v>
      </c>
      <c r="D55" s="59"/>
      <c r="E55" s="59"/>
      <c r="F55" s="60"/>
      <c r="G55" s="60"/>
      <c r="H55" s="328"/>
      <c r="I55" s="305">
        <f t="shared" si="1"/>
        <v>0</v>
      </c>
      <c r="J55" s="328"/>
      <c r="K55" s="97"/>
    </row>
    <row r="56" spans="1:11" ht="14.4" hidden="1" customHeight="1" x14ac:dyDescent="0.3">
      <c r="A56" s="358"/>
      <c r="B56" s="360"/>
      <c r="C56" s="15" t="s">
        <v>314</v>
      </c>
      <c r="D56" s="59"/>
      <c r="E56" s="59"/>
      <c r="F56" s="60"/>
      <c r="G56" s="60"/>
      <c r="H56" s="328"/>
      <c r="I56" s="305">
        <f t="shared" si="1"/>
        <v>0</v>
      </c>
      <c r="J56" s="328"/>
      <c r="K56" s="97"/>
    </row>
    <row r="57" spans="1:11" ht="15" hidden="1" customHeight="1" thickBot="1" x14ac:dyDescent="0.35">
      <c r="A57" s="364"/>
      <c r="B57" s="365"/>
      <c r="C57" s="161" t="s">
        <v>315</v>
      </c>
      <c r="D57" s="101"/>
      <c r="E57" s="101"/>
      <c r="F57" s="102"/>
      <c r="G57" s="102"/>
      <c r="H57" s="388"/>
      <c r="I57" s="387">
        <f t="shared" si="1"/>
        <v>0</v>
      </c>
      <c r="J57" s="388"/>
      <c r="K57" s="103"/>
    </row>
    <row r="58" spans="1:11" ht="15" hidden="1" thickBot="1" x14ac:dyDescent="0.35">
      <c r="A58" s="366" t="s">
        <v>176</v>
      </c>
      <c r="B58" s="677" t="s">
        <v>316</v>
      </c>
      <c r="C58" s="677"/>
      <c r="D58" s="99"/>
      <c r="E58" s="99"/>
      <c r="F58" s="70"/>
      <c r="G58" s="70"/>
      <c r="H58" s="298"/>
      <c r="I58" s="297">
        <f t="shared" si="1"/>
        <v>0</v>
      </c>
      <c r="J58" s="298"/>
      <c r="K58" s="100"/>
    </row>
    <row r="59" spans="1:11" ht="15.6" hidden="1" customHeight="1" thickBot="1" x14ac:dyDescent="0.35">
      <c r="A59" s="358"/>
      <c r="B59" s="360"/>
      <c r="C59" s="26"/>
      <c r="D59" s="101"/>
      <c r="E59" s="101"/>
      <c r="F59" s="102"/>
      <c r="G59" s="102"/>
      <c r="H59" s="388"/>
      <c r="I59" s="387">
        <f t="shared" si="1"/>
        <v>0</v>
      </c>
      <c r="J59" s="388"/>
      <c r="K59" s="103"/>
    </row>
    <row r="60" spans="1:11" ht="15" thickBot="1" x14ac:dyDescent="0.35">
      <c r="A60" s="143" t="s">
        <v>178</v>
      </c>
      <c r="B60" s="576" t="s">
        <v>179</v>
      </c>
      <c r="C60" s="577"/>
      <c r="D60" s="99"/>
      <c r="E60" s="99"/>
      <c r="F60" s="70"/>
      <c r="G60" s="70">
        <v>5000</v>
      </c>
      <c r="H60" s="298">
        <f>SUM(H61:H67)</f>
        <v>0</v>
      </c>
      <c r="I60" s="297">
        <f t="shared" si="1"/>
        <v>0</v>
      </c>
      <c r="J60" s="298">
        <f>J64</f>
        <v>0</v>
      </c>
      <c r="K60" s="100">
        <f>K64</f>
        <v>0</v>
      </c>
    </row>
    <row r="61" spans="1:11" ht="14.4" hidden="1" customHeight="1" x14ac:dyDescent="0.3">
      <c r="A61" s="643"/>
      <c r="B61" s="682"/>
      <c r="C61" s="367" t="s">
        <v>192</v>
      </c>
      <c r="D61" s="389"/>
      <c r="E61" s="389"/>
      <c r="F61" s="389"/>
      <c r="G61" s="389"/>
      <c r="H61" s="390"/>
      <c r="I61" s="389">
        <f t="shared" si="1"/>
        <v>0</v>
      </c>
      <c r="J61" s="391"/>
      <c r="K61" s="392"/>
    </row>
    <row r="62" spans="1:11" ht="14.4" hidden="1" customHeight="1" x14ac:dyDescent="0.3">
      <c r="A62" s="644"/>
      <c r="B62" s="683"/>
      <c r="C62" s="368" t="s">
        <v>317</v>
      </c>
      <c r="D62" s="393"/>
      <c r="E62" s="393"/>
      <c r="F62" s="326"/>
      <c r="G62" s="326"/>
      <c r="H62" s="326"/>
      <c r="I62" s="393">
        <f t="shared" si="1"/>
        <v>0</v>
      </c>
      <c r="J62" s="394"/>
      <c r="K62" s="395"/>
    </row>
    <row r="63" spans="1:11" ht="14.4" hidden="1" customHeight="1" x14ac:dyDescent="0.3">
      <c r="A63" s="644"/>
      <c r="B63" s="683"/>
      <c r="C63" s="368" t="s">
        <v>318</v>
      </c>
      <c r="D63" s="512"/>
      <c r="E63" s="512"/>
      <c r="F63" s="513"/>
      <c r="G63" s="513"/>
      <c r="H63" s="326"/>
      <c r="I63" s="512">
        <f t="shared" si="1"/>
        <v>0</v>
      </c>
      <c r="J63" s="513"/>
      <c r="K63" s="514"/>
    </row>
    <row r="64" spans="1:11" ht="14.4" hidden="1" customHeight="1" x14ac:dyDescent="0.3">
      <c r="A64" s="644"/>
      <c r="B64" s="683"/>
      <c r="C64" s="368" t="s">
        <v>192</v>
      </c>
      <c r="D64" s="393"/>
      <c r="E64" s="393"/>
      <c r="F64" s="326"/>
      <c r="G64" s="326"/>
      <c r="H64" s="326"/>
      <c r="I64" s="393">
        <f t="shared" si="1"/>
        <v>0</v>
      </c>
      <c r="J64" s="394"/>
      <c r="K64" s="395"/>
    </row>
    <row r="65" spans="1:11" ht="14.4" hidden="1" customHeight="1" x14ac:dyDescent="0.3">
      <c r="A65" s="644"/>
      <c r="B65" s="683"/>
      <c r="C65" s="369" t="s">
        <v>183</v>
      </c>
      <c r="D65" s="396"/>
      <c r="E65" s="396"/>
      <c r="F65" s="397"/>
      <c r="G65" s="397"/>
      <c r="H65" s="398"/>
      <c r="I65" s="399">
        <f t="shared" si="1"/>
        <v>0</v>
      </c>
      <c r="J65" s="397"/>
      <c r="K65" s="400"/>
    </row>
    <row r="66" spans="1:11" ht="14.4" hidden="1" customHeight="1" x14ac:dyDescent="0.3">
      <c r="A66" s="644"/>
      <c r="B66" s="683"/>
      <c r="C66" s="369" t="s">
        <v>184</v>
      </c>
      <c r="D66" s="396"/>
      <c r="E66" s="396"/>
      <c r="F66" s="397"/>
      <c r="G66" s="397"/>
      <c r="H66" s="398"/>
      <c r="I66" s="399">
        <f t="shared" si="1"/>
        <v>0</v>
      </c>
      <c r="J66" s="397"/>
      <c r="K66" s="400"/>
    </row>
    <row r="67" spans="1:11" ht="15" hidden="1" customHeight="1" thickBot="1" x14ac:dyDescent="0.35">
      <c r="A67" s="645"/>
      <c r="B67" s="684"/>
      <c r="C67" s="16" t="s">
        <v>319</v>
      </c>
      <c r="D67" s="104"/>
      <c r="E67" s="104"/>
      <c r="F67" s="105"/>
      <c r="G67" s="105"/>
      <c r="H67" s="401"/>
      <c r="I67" s="402">
        <f t="shared" si="1"/>
        <v>0</v>
      </c>
      <c r="J67" s="401"/>
      <c r="K67" s="403"/>
    </row>
    <row r="68" spans="1:11" ht="15" thickBot="1" x14ac:dyDescent="0.35">
      <c r="A68" s="359" t="s">
        <v>198</v>
      </c>
      <c r="B68" s="677" t="s">
        <v>199</v>
      </c>
      <c r="C68" s="677"/>
      <c r="D68" s="99">
        <v>11409.12</v>
      </c>
      <c r="E68" s="99"/>
      <c r="F68" s="99">
        <v>20351.79</v>
      </c>
      <c r="G68" s="70">
        <v>13325</v>
      </c>
      <c r="H68" s="298">
        <f>H69+H70+H71</f>
        <v>250000</v>
      </c>
      <c r="I68" s="297">
        <f t="shared" si="1"/>
        <v>18.761726078799249</v>
      </c>
      <c r="J68" s="298"/>
      <c r="K68" s="100"/>
    </row>
    <row r="69" spans="1:11" ht="27" thickBot="1" x14ac:dyDescent="0.35">
      <c r="A69" s="643"/>
      <c r="B69" s="685"/>
      <c r="C69" s="370" t="s">
        <v>320</v>
      </c>
      <c r="D69" s="404"/>
      <c r="E69" s="404"/>
      <c r="F69" s="405"/>
      <c r="G69" s="405"/>
      <c r="H69" s="448">
        <v>250000</v>
      </c>
      <c r="I69" s="406">
        <f t="shared" si="1"/>
        <v>0</v>
      </c>
      <c r="J69" s="407"/>
      <c r="K69" s="408"/>
    </row>
    <row r="70" spans="1:11" ht="14.4" hidden="1" customHeight="1" x14ac:dyDescent="0.3">
      <c r="A70" s="644"/>
      <c r="B70" s="686"/>
      <c r="C70" s="161"/>
      <c r="D70" s="409"/>
      <c r="E70" s="409">
        <v>0</v>
      </c>
      <c r="F70" s="410"/>
      <c r="G70" s="410"/>
      <c r="H70" s="411"/>
      <c r="I70" s="412">
        <f t="shared" si="1"/>
        <v>0</v>
      </c>
      <c r="J70" s="411"/>
      <c r="K70" s="413"/>
    </row>
    <row r="71" spans="1:11" ht="15" hidden="1" customHeight="1" thickBot="1" x14ac:dyDescent="0.35">
      <c r="A71" s="645"/>
      <c r="B71" s="687"/>
      <c r="C71" s="15"/>
      <c r="D71" s="101"/>
      <c r="E71" s="101">
        <v>0</v>
      </c>
      <c r="F71" s="102"/>
      <c r="G71" s="102"/>
      <c r="H71" s="388"/>
      <c r="I71" s="387">
        <f t="shared" si="1"/>
        <v>0</v>
      </c>
      <c r="J71" s="388"/>
      <c r="K71" s="103"/>
    </row>
    <row r="72" spans="1:11" ht="15" thickBot="1" x14ac:dyDescent="0.35">
      <c r="A72" s="359" t="s">
        <v>202</v>
      </c>
      <c r="B72" s="677" t="s">
        <v>203</v>
      </c>
      <c r="C72" s="677"/>
      <c r="D72" s="297">
        <v>2803985.6499999994</v>
      </c>
      <c r="E72" s="297">
        <v>1657020.9200000002</v>
      </c>
      <c r="F72" s="297">
        <v>1057803.6399999999</v>
      </c>
      <c r="G72" s="298">
        <v>9073817</v>
      </c>
      <c r="H72" s="298">
        <f>SUM(H73:H94)</f>
        <v>7076388</v>
      </c>
      <c r="I72" s="297">
        <f t="shared" si="1"/>
        <v>0.77986893498072529</v>
      </c>
      <c r="J72" s="298"/>
      <c r="K72" s="100"/>
    </row>
    <row r="73" spans="1:11" hidden="1" x14ac:dyDescent="0.3">
      <c r="A73" s="640"/>
      <c r="B73" s="672"/>
      <c r="C73" s="371" t="s">
        <v>321</v>
      </c>
      <c r="D73" s="77"/>
      <c r="E73" s="77"/>
      <c r="F73" s="78"/>
      <c r="G73" s="78"/>
      <c r="H73" s="328"/>
      <c r="I73" s="305">
        <f t="shared" si="1"/>
        <v>0</v>
      </c>
      <c r="J73" s="328"/>
      <c r="K73" s="97"/>
    </row>
    <row r="74" spans="1:11" ht="56.4" customHeight="1" x14ac:dyDescent="0.3">
      <c r="A74" s="641"/>
      <c r="B74" s="673"/>
      <c r="C74" s="372" t="s">
        <v>322</v>
      </c>
      <c r="D74" s="77"/>
      <c r="E74" s="77"/>
      <c r="F74" s="414"/>
      <c r="G74" s="414"/>
      <c r="H74" s="416">
        <v>35000</v>
      </c>
      <c r="I74" s="415">
        <f t="shared" ref="I74:I137" si="2">IF(G74=0,0,H74/G74)</f>
        <v>0</v>
      </c>
      <c r="J74" s="416"/>
      <c r="K74" s="417"/>
    </row>
    <row r="75" spans="1:11" ht="43.2" customHeight="1" x14ac:dyDescent="0.3">
      <c r="A75" s="641"/>
      <c r="B75" s="673"/>
      <c r="C75" s="372" t="s">
        <v>323</v>
      </c>
      <c r="D75" s="77"/>
      <c r="E75" s="77"/>
      <c r="F75" s="414"/>
      <c r="G75" s="414"/>
      <c r="H75" s="416">
        <v>100000</v>
      </c>
      <c r="I75" s="415">
        <f t="shared" si="2"/>
        <v>0</v>
      </c>
      <c r="J75" s="416"/>
      <c r="K75" s="417"/>
    </row>
    <row r="76" spans="1:11" x14ac:dyDescent="0.3">
      <c r="A76" s="641"/>
      <c r="B76" s="673"/>
      <c r="C76" s="149" t="s">
        <v>206</v>
      </c>
      <c r="D76" s="305"/>
      <c r="E76" s="305"/>
      <c r="F76" s="328"/>
      <c r="G76" s="328"/>
      <c r="H76" s="328">
        <v>2030964</v>
      </c>
      <c r="I76" s="305">
        <f t="shared" si="2"/>
        <v>0</v>
      </c>
      <c r="J76" s="328"/>
      <c r="K76" s="97"/>
    </row>
    <row r="77" spans="1:11" x14ac:dyDescent="0.3">
      <c r="A77" s="641"/>
      <c r="B77" s="673"/>
      <c r="C77" s="373" t="s">
        <v>324</v>
      </c>
      <c r="D77" s="305"/>
      <c r="E77" s="305"/>
      <c r="F77" s="328"/>
      <c r="G77" s="328"/>
      <c r="H77" s="328">
        <v>16200</v>
      </c>
      <c r="I77" s="305">
        <f t="shared" si="2"/>
        <v>0</v>
      </c>
      <c r="J77" s="328"/>
      <c r="K77" s="97"/>
    </row>
    <row r="78" spans="1:11" x14ac:dyDescent="0.3">
      <c r="A78" s="641"/>
      <c r="B78" s="673"/>
      <c r="C78" s="373" t="s">
        <v>93</v>
      </c>
      <c r="D78" s="305"/>
      <c r="E78" s="305"/>
      <c r="F78" s="328"/>
      <c r="G78" s="328"/>
      <c r="H78" s="328">
        <v>13000</v>
      </c>
      <c r="I78" s="305">
        <f t="shared" si="2"/>
        <v>0</v>
      </c>
      <c r="J78" s="328"/>
      <c r="K78" s="97"/>
    </row>
    <row r="79" spans="1:11" x14ac:dyDescent="0.3">
      <c r="A79" s="641"/>
      <c r="B79" s="673"/>
      <c r="C79" s="373" t="s">
        <v>325</v>
      </c>
      <c r="D79" s="305"/>
      <c r="E79" s="305"/>
      <c r="F79" s="328"/>
      <c r="G79" s="328"/>
      <c r="H79" s="328">
        <v>65350</v>
      </c>
      <c r="I79" s="305">
        <f t="shared" si="2"/>
        <v>0</v>
      </c>
      <c r="J79" s="328"/>
      <c r="K79" s="97"/>
    </row>
    <row r="80" spans="1:11" ht="42.6" customHeight="1" x14ac:dyDescent="0.3">
      <c r="A80" s="641"/>
      <c r="B80" s="673"/>
      <c r="C80" s="372" t="s">
        <v>326</v>
      </c>
      <c r="D80" s="305"/>
      <c r="E80" s="305"/>
      <c r="F80" s="416"/>
      <c r="G80" s="416"/>
      <c r="H80" s="416">
        <v>125197</v>
      </c>
      <c r="I80" s="415">
        <f t="shared" si="2"/>
        <v>0</v>
      </c>
      <c r="J80" s="416"/>
      <c r="K80" s="417"/>
    </row>
    <row r="81" spans="1:11" ht="40.799999999999997" customHeight="1" x14ac:dyDescent="0.3">
      <c r="A81" s="641"/>
      <c r="B81" s="673"/>
      <c r="C81" s="374" t="s">
        <v>383</v>
      </c>
      <c r="D81" s="305"/>
      <c r="E81" s="305"/>
      <c r="F81" s="416"/>
      <c r="G81" s="416"/>
      <c r="H81" s="416">
        <v>60000</v>
      </c>
      <c r="I81" s="415">
        <f t="shared" si="2"/>
        <v>0</v>
      </c>
      <c r="J81" s="416"/>
      <c r="K81" s="417"/>
    </row>
    <row r="82" spans="1:11" x14ac:dyDescent="0.3">
      <c r="A82" s="641"/>
      <c r="B82" s="673"/>
      <c r="C82" s="15" t="s">
        <v>327</v>
      </c>
      <c r="D82" s="59"/>
      <c r="E82" s="59"/>
      <c r="F82" s="60"/>
      <c r="G82" s="60"/>
      <c r="H82" s="328">
        <v>2889680</v>
      </c>
      <c r="I82" s="305">
        <f t="shared" si="2"/>
        <v>0</v>
      </c>
      <c r="J82" s="328"/>
      <c r="K82" s="97"/>
    </row>
    <row r="83" spans="1:11" x14ac:dyDescent="0.3">
      <c r="A83" s="641"/>
      <c r="B83" s="673"/>
      <c r="C83" s="15" t="s">
        <v>328</v>
      </c>
      <c r="D83" s="59"/>
      <c r="E83" s="59"/>
      <c r="F83" s="60"/>
      <c r="G83" s="60"/>
      <c r="H83" s="328">
        <v>363500</v>
      </c>
      <c r="I83" s="305">
        <f t="shared" si="2"/>
        <v>0</v>
      </c>
      <c r="J83" s="328"/>
      <c r="K83" s="97"/>
    </row>
    <row r="84" spans="1:11" x14ac:dyDescent="0.3">
      <c r="A84" s="641"/>
      <c r="B84" s="673"/>
      <c r="C84" s="15" t="s">
        <v>329</v>
      </c>
      <c r="D84" s="59"/>
      <c r="E84" s="59"/>
      <c r="F84" s="60"/>
      <c r="G84" s="60"/>
      <c r="H84" s="328">
        <v>154585</v>
      </c>
      <c r="I84" s="305">
        <f t="shared" si="2"/>
        <v>0</v>
      </c>
      <c r="J84" s="328"/>
      <c r="K84" s="97"/>
    </row>
    <row r="85" spans="1:11" x14ac:dyDescent="0.3">
      <c r="A85" s="641"/>
      <c r="B85" s="673"/>
      <c r="C85" s="15" t="s">
        <v>330</v>
      </c>
      <c r="D85" s="59"/>
      <c r="E85" s="59"/>
      <c r="F85" s="60"/>
      <c r="G85" s="60"/>
      <c r="H85" s="328">
        <v>4797</v>
      </c>
      <c r="I85" s="305">
        <f t="shared" si="2"/>
        <v>0</v>
      </c>
      <c r="J85" s="328"/>
      <c r="K85" s="97"/>
    </row>
    <row r="86" spans="1:11" x14ac:dyDescent="0.3">
      <c r="A86" s="641"/>
      <c r="B86" s="673"/>
      <c r="C86" s="15" t="s">
        <v>384</v>
      </c>
      <c r="D86" s="59"/>
      <c r="E86" s="59"/>
      <c r="F86" s="60"/>
      <c r="G86" s="60"/>
      <c r="H86" s="328">
        <v>35000</v>
      </c>
      <c r="I86" s="305">
        <f t="shared" si="2"/>
        <v>0</v>
      </c>
      <c r="J86" s="328"/>
      <c r="K86" s="97"/>
    </row>
    <row r="87" spans="1:11" ht="15" customHeight="1" x14ac:dyDescent="0.3">
      <c r="A87" s="641"/>
      <c r="B87" s="673"/>
      <c r="C87" s="15" t="s">
        <v>331</v>
      </c>
      <c r="D87" s="59"/>
      <c r="E87" s="59"/>
      <c r="F87" s="60"/>
      <c r="G87" s="60"/>
      <c r="H87" s="328">
        <v>20000</v>
      </c>
      <c r="I87" s="305">
        <f t="shared" si="2"/>
        <v>0</v>
      </c>
      <c r="J87" s="328"/>
      <c r="K87" s="97"/>
    </row>
    <row r="88" spans="1:11" ht="30.6" customHeight="1" x14ac:dyDescent="0.3">
      <c r="A88" s="641"/>
      <c r="B88" s="673"/>
      <c r="C88" s="374" t="s">
        <v>332</v>
      </c>
      <c r="D88" s="59"/>
      <c r="E88" s="59"/>
      <c r="F88" s="418"/>
      <c r="G88" s="418"/>
      <c r="H88" s="416">
        <v>499894</v>
      </c>
      <c r="I88" s="415">
        <f t="shared" si="2"/>
        <v>0</v>
      </c>
      <c r="J88" s="416"/>
      <c r="K88" s="417"/>
    </row>
    <row r="89" spans="1:11" ht="30.6" customHeight="1" x14ac:dyDescent="0.3">
      <c r="A89" s="641"/>
      <c r="B89" s="673"/>
      <c r="C89" s="374" t="s">
        <v>333</v>
      </c>
      <c r="D89" s="79"/>
      <c r="E89" s="79"/>
      <c r="F89" s="419"/>
      <c r="G89" s="419"/>
      <c r="H89" s="416">
        <v>15000</v>
      </c>
      <c r="I89" s="415">
        <f t="shared" si="2"/>
        <v>0</v>
      </c>
      <c r="J89" s="416"/>
      <c r="K89" s="417"/>
    </row>
    <row r="90" spans="1:11" ht="40.799999999999997" customHeight="1" thickBot="1" x14ac:dyDescent="0.35">
      <c r="A90" s="641"/>
      <c r="B90" s="673"/>
      <c r="C90" s="374" t="s">
        <v>334</v>
      </c>
      <c r="D90" s="79"/>
      <c r="E90" s="79"/>
      <c r="F90" s="80"/>
      <c r="G90" s="80"/>
      <c r="H90" s="416">
        <v>48437</v>
      </c>
      <c r="I90" s="305">
        <f t="shared" si="2"/>
        <v>0</v>
      </c>
      <c r="J90" s="328"/>
      <c r="K90" s="97"/>
    </row>
    <row r="91" spans="1:11" ht="14.4" hidden="1" customHeight="1" x14ac:dyDescent="0.3">
      <c r="A91" s="641"/>
      <c r="B91" s="673"/>
      <c r="C91" s="375" t="s">
        <v>335</v>
      </c>
      <c r="D91" s="79"/>
      <c r="E91" s="79"/>
      <c r="F91" s="420"/>
      <c r="G91" s="420"/>
      <c r="H91" s="421">
        <v>599784</v>
      </c>
      <c r="I91" s="422">
        <f t="shared" si="2"/>
        <v>0</v>
      </c>
      <c r="J91" s="421"/>
      <c r="K91" s="423"/>
    </row>
    <row r="92" spans="1:11" ht="14.4" hidden="1" customHeight="1" x14ac:dyDescent="0.3">
      <c r="A92" s="641"/>
      <c r="B92" s="673"/>
      <c r="C92" s="15"/>
      <c r="D92" s="79"/>
      <c r="E92" s="79"/>
      <c r="F92" s="80"/>
      <c r="G92" s="80"/>
      <c r="H92" s="424"/>
      <c r="I92" s="422">
        <f t="shared" si="2"/>
        <v>0</v>
      </c>
      <c r="J92" s="424"/>
      <c r="K92" s="98"/>
    </row>
    <row r="93" spans="1:11" ht="15" hidden="1" customHeight="1" thickBot="1" x14ac:dyDescent="0.35">
      <c r="A93" s="641"/>
      <c r="B93" s="673"/>
      <c r="C93" s="15"/>
      <c r="D93" s="79"/>
      <c r="E93" s="79"/>
      <c r="F93" s="80"/>
      <c r="G93" s="80"/>
      <c r="H93" s="424"/>
      <c r="I93" s="422">
        <f t="shared" si="2"/>
        <v>0</v>
      </c>
      <c r="J93" s="424"/>
      <c r="K93" s="98"/>
    </row>
    <row r="94" spans="1:11" ht="15" hidden="1" customHeight="1" thickBot="1" x14ac:dyDescent="0.35">
      <c r="A94" s="642"/>
      <c r="B94" s="674"/>
      <c r="C94" s="167"/>
      <c r="D94" s="79"/>
      <c r="E94" s="79"/>
      <c r="F94" s="80"/>
      <c r="G94" s="80"/>
      <c r="H94" s="424"/>
      <c r="I94" s="305">
        <f t="shared" si="2"/>
        <v>0</v>
      </c>
      <c r="J94" s="424"/>
      <c r="K94" s="98"/>
    </row>
    <row r="95" spans="1:11" ht="15" hidden="1" customHeight="1" thickBot="1" x14ac:dyDescent="0.35">
      <c r="A95" s="188" t="s">
        <v>336</v>
      </c>
      <c r="B95" s="679" t="s">
        <v>337</v>
      </c>
      <c r="C95" s="651"/>
      <c r="D95" s="99"/>
      <c r="E95" s="99"/>
      <c r="F95" s="70"/>
      <c r="G95" s="70"/>
      <c r="H95" s="298">
        <f>H96</f>
        <v>0</v>
      </c>
      <c r="I95" s="297">
        <f t="shared" si="2"/>
        <v>0</v>
      </c>
      <c r="J95" s="298"/>
      <c r="K95" s="100"/>
    </row>
    <row r="96" spans="1:11" ht="15" hidden="1" customHeight="1" thickBot="1" x14ac:dyDescent="0.35">
      <c r="A96" s="364"/>
      <c r="B96" s="365"/>
      <c r="C96" s="199" t="s">
        <v>338</v>
      </c>
      <c r="D96" s="387"/>
      <c r="E96" s="387"/>
      <c r="F96" s="388"/>
      <c r="G96" s="388"/>
      <c r="H96" s="388"/>
      <c r="I96" s="387">
        <f t="shared" si="2"/>
        <v>0</v>
      </c>
      <c r="J96" s="388"/>
      <c r="K96" s="103"/>
    </row>
    <row r="97" spans="1:11" ht="14.4" hidden="1" customHeight="1" x14ac:dyDescent="0.3">
      <c r="A97" s="188" t="s">
        <v>339</v>
      </c>
      <c r="B97" s="594" t="s">
        <v>234</v>
      </c>
      <c r="C97" s="595"/>
      <c r="D97" s="108"/>
      <c r="E97" s="108"/>
      <c r="F97" s="109"/>
      <c r="G97" s="109"/>
      <c r="H97" s="298"/>
      <c r="I97" s="297">
        <f t="shared" si="2"/>
        <v>0</v>
      </c>
      <c r="J97" s="298"/>
      <c r="K97" s="100"/>
    </row>
    <row r="98" spans="1:11" ht="14.4" hidden="1" customHeight="1" x14ac:dyDescent="0.3">
      <c r="A98" s="358"/>
      <c r="B98" s="360"/>
      <c r="C98" s="15"/>
      <c r="D98" s="59"/>
      <c r="E98" s="59"/>
      <c r="F98" s="60"/>
      <c r="G98" s="60"/>
      <c r="H98" s="328"/>
      <c r="I98" s="305">
        <f t="shared" si="2"/>
        <v>0</v>
      </c>
      <c r="J98" s="328"/>
      <c r="K98" s="97"/>
    </row>
    <row r="99" spans="1:11" ht="15" hidden="1" customHeight="1" thickBot="1" x14ac:dyDescent="0.35">
      <c r="A99" s="358"/>
      <c r="B99" s="360"/>
      <c r="C99" s="15"/>
      <c r="D99" s="59"/>
      <c r="E99" s="59"/>
      <c r="F99" s="60"/>
      <c r="G99" s="60"/>
      <c r="H99" s="328"/>
      <c r="I99" s="305">
        <f t="shared" si="2"/>
        <v>0</v>
      </c>
      <c r="J99" s="328"/>
      <c r="K99" s="97"/>
    </row>
    <row r="100" spans="1:11" hidden="1" x14ac:dyDescent="0.3">
      <c r="A100" s="358"/>
      <c r="B100" s="360"/>
      <c r="C100" s="169"/>
      <c r="D100" s="79"/>
      <c r="E100" s="79"/>
      <c r="F100" s="80"/>
      <c r="G100" s="80"/>
      <c r="H100" s="424"/>
      <c r="I100" s="425">
        <f t="shared" si="2"/>
        <v>0</v>
      </c>
      <c r="J100" s="424"/>
      <c r="K100" s="98"/>
    </row>
    <row r="101" spans="1:11" ht="14.4" hidden="1" customHeight="1" x14ac:dyDescent="0.3">
      <c r="A101" s="359" t="s">
        <v>211</v>
      </c>
      <c r="B101" s="677" t="s">
        <v>340</v>
      </c>
      <c r="C101" s="677"/>
      <c r="D101" s="297"/>
      <c r="E101" s="297">
        <v>14000</v>
      </c>
      <c r="F101" s="297">
        <v>12248.1</v>
      </c>
      <c r="G101" s="298">
        <v>20000</v>
      </c>
      <c r="H101" s="298">
        <f>SUM(H102:H108)</f>
        <v>0</v>
      </c>
      <c r="I101" s="297">
        <f t="shared" si="2"/>
        <v>0</v>
      </c>
      <c r="J101" s="298"/>
      <c r="K101" s="100"/>
    </row>
    <row r="102" spans="1:11" ht="14.4" hidden="1" customHeight="1" x14ac:dyDescent="0.3">
      <c r="A102" s="643"/>
      <c r="B102" s="682"/>
      <c r="C102" s="367" t="s">
        <v>341</v>
      </c>
      <c r="D102" s="235"/>
      <c r="E102" s="235"/>
      <c r="F102" s="236"/>
      <c r="G102" s="236"/>
      <c r="H102" s="390"/>
      <c r="I102" s="389">
        <f t="shared" si="2"/>
        <v>0</v>
      </c>
      <c r="J102" s="390"/>
      <c r="K102" s="426"/>
    </row>
    <row r="103" spans="1:11" ht="14.4" hidden="1" customHeight="1" x14ac:dyDescent="0.3">
      <c r="A103" s="644"/>
      <c r="B103" s="683"/>
      <c r="C103" s="368"/>
      <c r="D103" s="254"/>
      <c r="E103" s="254"/>
      <c r="F103" s="255"/>
      <c r="G103" s="255"/>
      <c r="H103" s="326"/>
      <c r="I103" s="393">
        <f t="shared" si="2"/>
        <v>0</v>
      </c>
      <c r="J103" s="326"/>
      <c r="K103" s="427"/>
    </row>
    <row r="104" spans="1:11" ht="14.4" hidden="1" customHeight="1" x14ac:dyDescent="0.3">
      <c r="A104" s="644"/>
      <c r="B104" s="683"/>
      <c r="C104" s="368"/>
      <c r="D104" s="254"/>
      <c r="E104" s="254"/>
      <c r="F104" s="255"/>
      <c r="G104" s="255"/>
      <c r="H104" s="326"/>
      <c r="I104" s="393">
        <f t="shared" si="2"/>
        <v>0</v>
      </c>
      <c r="J104" s="326"/>
      <c r="K104" s="427"/>
    </row>
    <row r="105" spans="1:11" ht="14.4" hidden="1" customHeight="1" x14ac:dyDescent="0.3">
      <c r="A105" s="644"/>
      <c r="B105" s="683"/>
      <c r="C105" s="368"/>
      <c r="D105" s="254"/>
      <c r="E105" s="254"/>
      <c r="F105" s="255"/>
      <c r="G105" s="255"/>
      <c r="H105" s="326"/>
      <c r="I105" s="393">
        <f t="shared" si="2"/>
        <v>0</v>
      </c>
      <c r="J105" s="326"/>
      <c r="K105" s="427"/>
    </row>
    <row r="106" spans="1:11" ht="14.4" hidden="1" customHeight="1" x14ac:dyDescent="0.3">
      <c r="A106" s="644"/>
      <c r="B106" s="683"/>
      <c r="C106" s="161"/>
      <c r="D106" s="77"/>
      <c r="E106" s="77"/>
      <c r="F106" s="78"/>
      <c r="G106" s="78"/>
      <c r="H106" s="303"/>
      <c r="I106" s="304">
        <f t="shared" si="2"/>
        <v>0</v>
      </c>
      <c r="J106" s="303"/>
      <c r="K106" s="96"/>
    </row>
    <row r="107" spans="1:11" ht="15" hidden="1" customHeight="1" thickBot="1" x14ac:dyDescent="0.35">
      <c r="A107" s="644"/>
      <c r="B107" s="683"/>
      <c r="C107" s="167"/>
      <c r="D107" s="77"/>
      <c r="E107" s="77"/>
      <c r="F107" s="78"/>
      <c r="G107" s="78"/>
      <c r="H107" s="303"/>
      <c r="I107" s="304">
        <f t="shared" si="2"/>
        <v>0</v>
      </c>
      <c r="J107" s="303"/>
      <c r="K107" s="96"/>
    </row>
    <row r="108" spans="1:11" ht="15" hidden="1" thickBot="1" x14ac:dyDescent="0.35">
      <c r="A108" s="645"/>
      <c r="B108" s="684"/>
      <c r="C108" s="16"/>
      <c r="D108" s="104"/>
      <c r="E108" s="104"/>
      <c r="F108" s="105"/>
      <c r="G108" s="105"/>
      <c r="H108" s="401"/>
      <c r="I108" s="402">
        <f t="shared" si="2"/>
        <v>0</v>
      </c>
      <c r="J108" s="401"/>
      <c r="K108" s="403"/>
    </row>
    <row r="109" spans="1:11" ht="15" hidden="1" customHeight="1" thickBot="1" x14ac:dyDescent="0.35">
      <c r="A109" s="359" t="s">
        <v>342</v>
      </c>
      <c r="B109" s="677" t="s">
        <v>218</v>
      </c>
      <c r="C109" s="677"/>
      <c r="D109" s="297"/>
      <c r="E109" s="297">
        <v>5244.1</v>
      </c>
      <c r="F109" s="298"/>
      <c r="G109" s="298">
        <v>38309</v>
      </c>
      <c r="H109" s="298">
        <f>SUM(H110:H115)</f>
        <v>0</v>
      </c>
      <c r="I109" s="297">
        <f t="shared" si="2"/>
        <v>0</v>
      </c>
      <c r="J109" s="298"/>
      <c r="K109" s="100"/>
    </row>
    <row r="110" spans="1:11" ht="14.4" hidden="1" customHeight="1" x14ac:dyDescent="0.3">
      <c r="A110" s="640"/>
      <c r="B110" s="672"/>
      <c r="C110" s="14"/>
      <c r="D110" s="50"/>
      <c r="E110" s="50"/>
      <c r="F110" s="51"/>
      <c r="G110" s="51"/>
      <c r="H110" s="428"/>
      <c r="I110" s="429">
        <f t="shared" si="2"/>
        <v>0</v>
      </c>
      <c r="J110" s="428"/>
      <c r="K110" s="430"/>
    </row>
    <row r="111" spans="1:11" ht="14.4" hidden="1" customHeight="1" x14ac:dyDescent="0.3">
      <c r="A111" s="641"/>
      <c r="B111" s="673"/>
      <c r="C111" s="15"/>
      <c r="D111" s="77"/>
      <c r="E111" s="77"/>
      <c r="F111" s="78"/>
      <c r="G111" s="78"/>
      <c r="H111" s="303"/>
      <c r="I111" s="304">
        <f t="shared" si="2"/>
        <v>0</v>
      </c>
      <c r="J111" s="303"/>
      <c r="K111" s="96"/>
    </row>
    <row r="112" spans="1:11" ht="14.4" hidden="1" customHeight="1" x14ac:dyDescent="0.3">
      <c r="A112" s="641"/>
      <c r="B112" s="673"/>
      <c r="C112" s="15"/>
      <c r="D112" s="59"/>
      <c r="E112" s="59"/>
      <c r="F112" s="60"/>
      <c r="G112" s="60"/>
      <c r="H112" s="328"/>
      <c r="I112" s="305">
        <f t="shared" si="2"/>
        <v>0</v>
      </c>
      <c r="J112" s="328"/>
      <c r="K112" s="97"/>
    </row>
    <row r="113" spans="1:11" ht="15" hidden="1" customHeight="1" thickBot="1" x14ac:dyDescent="0.35">
      <c r="A113" s="641"/>
      <c r="B113" s="673"/>
      <c r="C113" s="15"/>
      <c r="D113" s="59"/>
      <c r="E113" s="59"/>
      <c r="F113" s="60"/>
      <c r="G113" s="60"/>
      <c r="H113" s="328"/>
      <c r="I113" s="305">
        <f t="shared" si="2"/>
        <v>0</v>
      </c>
      <c r="J113" s="328"/>
      <c r="K113" s="97"/>
    </row>
    <row r="114" spans="1:11" ht="15" hidden="1" customHeight="1" thickBot="1" x14ac:dyDescent="0.35">
      <c r="A114" s="641"/>
      <c r="B114" s="673"/>
      <c r="C114" s="16"/>
      <c r="D114" s="64"/>
      <c r="E114" s="64"/>
      <c r="F114" s="65"/>
      <c r="G114" s="65"/>
      <c r="H114" s="431"/>
      <c r="I114" s="432">
        <f t="shared" si="2"/>
        <v>0</v>
      </c>
      <c r="J114" s="431"/>
      <c r="K114" s="433"/>
    </row>
    <row r="115" spans="1:11" ht="15" hidden="1" thickBot="1" x14ac:dyDescent="0.35">
      <c r="A115" s="642"/>
      <c r="B115" s="674"/>
      <c r="C115" s="199" t="s">
        <v>343</v>
      </c>
      <c r="D115" s="104"/>
      <c r="E115" s="104"/>
      <c r="F115" s="105"/>
      <c r="G115" s="105"/>
      <c r="H115" s="401"/>
      <c r="I115" s="402">
        <f t="shared" si="2"/>
        <v>0</v>
      </c>
      <c r="J115" s="401"/>
      <c r="K115" s="403"/>
    </row>
    <row r="116" spans="1:11" ht="15" thickBot="1" x14ac:dyDescent="0.35">
      <c r="A116" s="359" t="s">
        <v>344</v>
      </c>
      <c r="B116" s="576" t="s">
        <v>238</v>
      </c>
      <c r="C116" s="577"/>
      <c r="D116" s="99">
        <v>12820.31</v>
      </c>
      <c r="E116" s="99">
        <v>118797.45</v>
      </c>
      <c r="F116" s="99">
        <v>41813.660000000003</v>
      </c>
      <c r="G116" s="70"/>
      <c r="H116" s="298">
        <f>H117</f>
        <v>0</v>
      </c>
      <c r="I116" s="297">
        <f t="shared" si="2"/>
        <v>0</v>
      </c>
      <c r="J116" s="298"/>
      <c r="K116" s="100"/>
    </row>
    <row r="117" spans="1:11" ht="15" thickBot="1" x14ac:dyDescent="0.35">
      <c r="A117" s="358"/>
      <c r="B117" s="360"/>
      <c r="C117" s="199" t="s">
        <v>314</v>
      </c>
      <c r="D117" s="101">
        <v>12820.31</v>
      </c>
      <c r="E117" s="101"/>
      <c r="F117" s="102"/>
      <c r="G117" s="102"/>
      <c r="H117" s="328"/>
      <c r="I117" s="305">
        <f t="shared" si="2"/>
        <v>0</v>
      </c>
      <c r="J117" s="328"/>
      <c r="K117" s="97"/>
    </row>
    <row r="118" spans="1:11" ht="14.4" customHeight="1" thickBot="1" x14ac:dyDescent="0.35">
      <c r="A118" s="376" t="s">
        <v>242</v>
      </c>
      <c r="B118" s="678" t="s">
        <v>243</v>
      </c>
      <c r="C118" s="678"/>
      <c r="D118" s="297">
        <v>410130.78</v>
      </c>
      <c r="E118" s="297">
        <v>18544.73</v>
      </c>
      <c r="F118" s="297">
        <v>41545.160000000003</v>
      </c>
      <c r="G118" s="298">
        <v>544446</v>
      </c>
      <c r="H118" s="298">
        <f>SUM(H119:H134)</f>
        <v>553276</v>
      </c>
      <c r="I118" s="297">
        <f t="shared" si="2"/>
        <v>1.0162183210088787</v>
      </c>
      <c r="J118" s="298"/>
      <c r="K118" s="100"/>
    </row>
    <row r="119" spans="1:11" ht="14.4" hidden="1" customHeight="1" x14ac:dyDescent="0.3">
      <c r="A119" s="640"/>
      <c r="B119" s="672"/>
      <c r="C119" s="15"/>
      <c r="D119" s="77"/>
      <c r="E119" s="77"/>
      <c r="F119" s="78"/>
      <c r="G119" s="78"/>
      <c r="H119" s="303"/>
      <c r="I119" s="304">
        <f t="shared" si="2"/>
        <v>0</v>
      </c>
      <c r="J119" s="303"/>
      <c r="K119" s="96"/>
    </row>
    <row r="120" spans="1:11" ht="14.4" hidden="1" customHeight="1" x14ac:dyDescent="0.3">
      <c r="A120" s="641"/>
      <c r="B120" s="673"/>
      <c r="C120" s="15"/>
      <c r="D120" s="77"/>
      <c r="E120" s="77"/>
      <c r="F120" s="78"/>
      <c r="G120" s="78"/>
      <c r="H120" s="303"/>
      <c r="I120" s="304">
        <f t="shared" si="2"/>
        <v>0</v>
      </c>
      <c r="J120" s="303"/>
      <c r="K120" s="96"/>
    </row>
    <row r="121" spans="1:11" ht="14.4" hidden="1" customHeight="1" x14ac:dyDescent="0.3">
      <c r="A121" s="641"/>
      <c r="B121" s="673"/>
      <c r="C121" s="15" t="s">
        <v>345</v>
      </c>
      <c r="D121" s="77"/>
      <c r="E121" s="77"/>
      <c r="F121" s="78"/>
      <c r="G121" s="78"/>
      <c r="H121" s="303"/>
      <c r="I121" s="304">
        <f t="shared" si="2"/>
        <v>0</v>
      </c>
      <c r="J121" s="303"/>
      <c r="K121" s="96"/>
    </row>
    <row r="122" spans="1:11" ht="14.4" hidden="1" customHeight="1" x14ac:dyDescent="0.3">
      <c r="A122" s="641"/>
      <c r="B122" s="673"/>
      <c r="C122" s="15" t="s">
        <v>346</v>
      </c>
      <c r="D122" s="77"/>
      <c r="E122" s="77"/>
      <c r="F122" s="78"/>
      <c r="G122" s="78"/>
      <c r="H122" s="303"/>
      <c r="I122" s="304">
        <f t="shared" si="2"/>
        <v>0</v>
      </c>
      <c r="J122" s="303"/>
      <c r="K122" s="96"/>
    </row>
    <row r="123" spans="1:11" ht="14.4" hidden="1" customHeight="1" x14ac:dyDescent="0.3">
      <c r="A123" s="641"/>
      <c r="B123" s="673"/>
      <c r="C123" s="15" t="s">
        <v>347</v>
      </c>
      <c r="D123" s="77"/>
      <c r="E123" s="77"/>
      <c r="F123" s="78"/>
      <c r="G123" s="78"/>
      <c r="H123" s="303"/>
      <c r="I123" s="304">
        <f t="shared" si="2"/>
        <v>0</v>
      </c>
      <c r="J123" s="303"/>
      <c r="K123" s="96"/>
    </row>
    <row r="124" spans="1:11" ht="14.4" hidden="1" customHeight="1" x14ac:dyDescent="0.3">
      <c r="A124" s="641"/>
      <c r="B124" s="673"/>
      <c r="C124" s="15"/>
      <c r="D124" s="77"/>
      <c r="E124" s="77"/>
      <c r="F124" s="78"/>
      <c r="G124" s="78"/>
      <c r="H124" s="303"/>
      <c r="I124" s="304">
        <f t="shared" si="2"/>
        <v>0</v>
      </c>
      <c r="J124" s="303"/>
      <c r="K124" s="96"/>
    </row>
    <row r="125" spans="1:11" ht="14.4" hidden="1" customHeight="1" x14ac:dyDescent="0.3">
      <c r="A125" s="641"/>
      <c r="B125" s="673"/>
      <c r="C125" s="15"/>
      <c r="D125" s="77"/>
      <c r="E125" s="77"/>
      <c r="F125" s="78"/>
      <c r="G125" s="78"/>
      <c r="H125" s="303"/>
      <c r="I125" s="304">
        <f t="shared" si="2"/>
        <v>0</v>
      </c>
      <c r="J125" s="303"/>
      <c r="K125" s="96"/>
    </row>
    <row r="126" spans="1:11" hidden="1" x14ac:dyDescent="0.3">
      <c r="A126" s="641"/>
      <c r="B126" s="673"/>
      <c r="C126" s="15"/>
      <c r="D126" s="77"/>
      <c r="E126" s="77"/>
      <c r="F126" s="78"/>
      <c r="G126" s="78"/>
      <c r="H126" s="303"/>
      <c r="I126" s="304">
        <f t="shared" si="2"/>
        <v>0</v>
      </c>
      <c r="J126" s="303"/>
      <c r="K126" s="96"/>
    </row>
    <row r="127" spans="1:11" ht="43.8" customHeight="1" x14ac:dyDescent="0.3">
      <c r="A127" s="641"/>
      <c r="B127" s="673"/>
      <c r="C127" s="374" t="s">
        <v>348</v>
      </c>
      <c r="D127" s="434"/>
      <c r="E127" s="434"/>
      <c r="F127" s="435"/>
      <c r="G127" s="435"/>
      <c r="H127" s="437">
        <v>529365</v>
      </c>
      <c r="I127" s="436">
        <f t="shared" si="2"/>
        <v>0</v>
      </c>
      <c r="J127" s="437"/>
      <c r="K127" s="438"/>
    </row>
    <row r="128" spans="1:11" ht="42" customHeight="1" thickBot="1" x14ac:dyDescent="0.35">
      <c r="A128" s="641"/>
      <c r="B128" s="673"/>
      <c r="C128" s="374" t="s">
        <v>349</v>
      </c>
      <c r="D128" s="434"/>
      <c r="E128" s="434"/>
      <c r="F128" s="435"/>
      <c r="G128" s="435"/>
      <c r="H128" s="437">
        <v>4950</v>
      </c>
      <c r="I128" s="436">
        <f t="shared" si="2"/>
        <v>0</v>
      </c>
      <c r="J128" s="437"/>
      <c r="K128" s="438"/>
    </row>
    <row r="129" spans="1:11" ht="14.4" hidden="1" customHeight="1" x14ac:dyDescent="0.3">
      <c r="A129" s="641"/>
      <c r="B129" s="673"/>
      <c r="C129" s="374" t="s">
        <v>350</v>
      </c>
      <c r="D129" s="434"/>
      <c r="E129" s="434"/>
      <c r="F129" s="435"/>
      <c r="G129" s="435"/>
      <c r="H129" s="437">
        <v>18961</v>
      </c>
      <c r="I129" s="436">
        <f t="shared" si="2"/>
        <v>0</v>
      </c>
      <c r="J129" s="437"/>
      <c r="K129" s="438"/>
    </row>
    <row r="130" spans="1:11" ht="14.4" hidden="1" customHeight="1" x14ac:dyDescent="0.3">
      <c r="A130" s="641"/>
      <c r="B130" s="673"/>
      <c r="C130" s="15"/>
      <c r="D130" s="77"/>
      <c r="E130" s="77"/>
      <c r="F130" s="78"/>
      <c r="G130" s="78"/>
      <c r="H130" s="303"/>
      <c r="I130" s="304">
        <f t="shared" si="2"/>
        <v>0</v>
      </c>
      <c r="J130" s="303"/>
      <c r="K130" s="96"/>
    </row>
    <row r="131" spans="1:11" ht="14.4" hidden="1" customHeight="1" x14ac:dyDescent="0.3">
      <c r="A131" s="641"/>
      <c r="B131" s="673"/>
      <c r="C131" s="15"/>
      <c r="D131" s="77"/>
      <c r="E131" s="77"/>
      <c r="F131" s="78"/>
      <c r="G131" s="78"/>
      <c r="H131" s="303"/>
      <c r="I131" s="304">
        <f t="shared" si="2"/>
        <v>0</v>
      </c>
      <c r="J131" s="303"/>
      <c r="K131" s="96"/>
    </row>
    <row r="132" spans="1:11" ht="14.4" hidden="1" customHeight="1" x14ac:dyDescent="0.3">
      <c r="A132" s="641"/>
      <c r="B132" s="673"/>
      <c r="C132" s="15"/>
      <c r="D132" s="304"/>
      <c r="E132" s="304"/>
      <c r="F132" s="303"/>
      <c r="G132" s="303"/>
      <c r="H132" s="303"/>
      <c r="I132" s="304">
        <f t="shared" si="2"/>
        <v>0</v>
      </c>
      <c r="J132" s="303"/>
      <c r="K132" s="96"/>
    </row>
    <row r="133" spans="1:11" ht="15" hidden="1" customHeight="1" thickBot="1" x14ac:dyDescent="0.35">
      <c r="A133" s="641"/>
      <c r="B133" s="673"/>
      <c r="C133" s="169"/>
      <c r="D133" s="101"/>
      <c r="E133" s="101"/>
      <c r="F133" s="102"/>
      <c r="G133" s="102"/>
      <c r="H133" s="303"/>
      <c r="I133" s="304">
        <f t="shared" si="2"/>
        <v>0</v>
      </c>
      <c r="J133" s="303"/>
      <c r="K133" s="96"/>
    </row>
    <row r="134" spans="1:11" ht="15" hidden="1" thickBot="1" x14ac:dyDescent="0.35">
      <c r="A134" s="642"/>
      <c r="B134" s="674"/>
      <c r="C134" s="169"/>
      <c r="D134" s="79"/>
      <c r="E134" s="79"/>
      <c r="F134" s="80"/>
      <c r="G134" s="80"/>
      <c r="H134" s="328"/>
      <c r="I134" s="305">
        <f t="shared" si="2"/>
        <v>0</v>
      </c>
      <c r="J134" s="328"/>
      <c r="K134" s="97"/>
    </row>
    <row r="135" spans="1:11" ht="15" thickBot="1" x14ac:dyDescent="0.35">
      <c r="A135" s="143" t="s">
        <v>255</v>
      </c>
      <c r="B135" s="576" t="s">
        <v>256</v>
      </c>
      <c r="C135" s="577"/>
      <c r="D135" s="99"/>
      <c r="E135" s="99">
        <v>8612.4</v>
      </c>
      <c r="F135" s="70"/>
      <c r="G135" s="70"/>
      <c r="H135" s="298"/>
      <c r="I135" s="297">
        <f t="shared" si="2"/>
        <v>0</v>
      </c>
      <c r="J135" s="298"/>
      <c r="K135" s="100"/>
    </row>
    <row r="136" spans="1:11" ht="15" hidden="1" customHeight="1" thickBot="1" x14ac:dyDescent="0.35">
      <c r="A136" s="377"/>
      <c r="B136" s="378"/>
      <c r="C136" s="378"/>
      <c r="D136" s="439"/>
      <c r="E136" s="439"/>
      <c r="F136" s="378"/>
      <c r="G136" s="378"/>
      <c r="H136" s="440"/>
      <c r="I136" s="439">
        <f t="shared" si="2"/>
        <v>0</v>
      </c>
      <c r="J136" s="378"/>
      <c r="K136" s="441"/>
    </row>
    <row r="137" spans="1:11" ht="14.4" hidden="1" customHeight="1" x14ac:dyDescent="0.3">
      <c r="A137" s="376" t="s">
        <v>261</v>
      </c>
      <c r="B137" s="626" t="s">
        <v>262</v>
      </c>
      <c r="C137" s="595"/>
      <c r="D137" s="442"/>
      <c r="E137" s="439"/>
      <c r="F137" s="378"/>
      <c r="G137" s="378"/>
      <c r="H137" s="333">
        <f>H138</f>
        <v>0</v>
      </c>
      <c r="I137" s="334">
        <f t="shared" si="2"/>
        <v>0</v>
      </c>
      <c r="J137" s="378"/>
      <c r="K137" s="441"/>
    </row>
    <row r="138" spans="1:11" ht="15" hidden="1" customHeight="1" thickBot="1" x14ac:dyDescent="0.35">
      <c r="A138" s="377"/>
      <c r="B138" s="379"/>
      <c r="C138" s="327" t="s">
        <v>351</v>
      </c>
      <c r="D138" s="443"/>
      <c r="E138" s="443"/>
      <c r="F138" s="327"/>
      <c r="G138" s="327"/>
      <c r="H138" s="444"/>
      <c r="I138" s="443">
        <f t="shared" ref="I138:I142" si="3">IF(G138=0,0,H138/G138)</f>
        <v>0</v>
      </c>
      <c r="J138" s="327"/>
      <c r="K138" s="445"/>
    </row>
    <row r="139" spans="1:11" ht="15" hidden="1" customHeight="1" thickBot="1" x14ac:dyDescent="0.35">
      <c r="A139" s="358"/>
      <c r="B139" s="360"/>
      <c r="C139" s="167"/>
      <c r="D139" s="387"/>
      <c r="E139" s="387"/>
      <c r="F139" s="388"/>
      <c r="G139" s="388"/>
      <c r="H139" s="388"/>
      <c r="I139" s="387">
        <f t="shared" si="3"/>
        <v>0</v>
      </c>
      <c r="J139" s="388"/>
      <c r="K139" s="103"/>
    </row>
    <row r="140" spans="1:11" ht="15" hidden="1" customHeight="1" thickBot="1" x14ac:dyDescent="0.35">
      <c r="A140" s="380" t="s">
        <v>352</v>
      </c>
      <c r="B140" s="675" t="s">
        <v>264</v>
      </c>
      <c r="C140" s="676"/>
      <c r="D140" s="325"/>
      <c r="E140" s="325"/>
      <c r="F140" s="446"/>
      <c r="G140" s="446"/>
      <c r="H140" s="324">
        <f>H141</f>
        <v>0</v>
      </c>
      <c r="I140" s="325">
        <f t="shared" si="3"/>
        <v>0</v>
      </c>
      <c r="J140" s="446"/>
      <c r="K140" s="447"/>
    </row>
    <row r="141" spans="1:11" ht="15" hidden="1" thickBot="1" x14ac:dyDescent="0.35">
      <c r="A141" s="358"/>
      <c r="B141" s="360"/>
      <c r="C141" s="379" t="s">
        <v>353</v>
      </c>
      <c r="D141" s="101"/>
      <c r="E141" s="101"/>
      <c r="F141" s="102"/>
      <c r="G141" s="102"/>
      <c r="H141" s="388"/>
      <c r="I141" s="387">
        <f t="shared" si="3"/>
        <v>0</v>
      </c>
      <c r="J141" s="388"/>
      <c r="K141" s="103"/>
    </row>
    <row r="142" spans="1:11" ht="16.8" thickTop="1" thickBot="1" x14ac:dyDescent="0.35">
      <c r="A142" s="670" t="s">
        <v>354</v>
      </c>
      <c r="B142" s="671"/>
      <c r="C142" s="671"/>
      <c r="D142" s="341">
        <f>D118+D101+D109+D97+D72+D68+D60+D58+D51+D30+D12+D9+D4+D116+D135+D140+D95+D137</f>
        <v>3770750.13</v>
      </c>
      <c r="E142" s="341">
        <v>3231552.74</v>
      </c>
      <c r="F142" s="341">
        <f>F118+F101+F109+F97+F72+F68+F60+F58+F51+F30+F12+F9+F4+F116+F135+F140+F95+F137</f>
        <v>1724645.0499999998</v>
      </c>
      <c r="G142" s="340">
        <f>G118+G101+G109+G97+G72+G68+G60+G58+G51+G30+G12+G9+G4+G116+G135+G140+G95+G137</f>
        <v>12339789</v>
      </c>
      <c r="H142" s="340">
        <f>H118+H101+H109+H97+H72+H68+H60+H58+H51+H30+H12+H9+H4+H116+H135+H140+H95+H137+H48</f>
        <v>12582858</v>
      </c>
      <c r="I142" s="341">
        <f t="shared" si="3"/>
        <v>1.019697986732188</v>
      </c>
      <c r="J142" s="340">
        <f>J118+J101+J109+J97+J72+J68+J60+J58+J51+J30+J12+J9+J4+J116+J135+J140+J95+J137+J48</f>
        <v>0</v>
      </c>
      <c r="K142" s="342">
        <f>K118+K101+K109+K97+K72+K68+K60+K58+K51+K30+K12+K9+K4+K116+K135+K140+K95+K137+K48</f>
        <v>0</v>
      </c>
    </row>
    <row r="143" spans="1:11" ht="15" thickTop="1" x14ac:dyDescent="0.3"/>
  </sheetData>
  <mergeCells count="52">
    <mergeCell ref="A1:K1"/>
    <mergeCell ref="B37:B47"/>
    <mergeCell ref="A49:A50"/>
    <mergeCell ref="A2:A3"/>
    <mergeCell ref="B2:B3"/>
    <mergeCell ref="C2:C3"/>
    <mergeCell ref="B4:C4"/>
    <mergeCell ref="A5:A8"/>
    <mergeCell ref="B5:B8"/>
    <mergeCell ref="K2:K3"/>
    <mergeCell ref="D2:D3"/>
    <mergeCell ref="E2:E3"/>
    <mergeCell ref="B9:C9"/>
    <mergeCell ref="B10:B11"/>
    <mergeCell ref="B12:C12"/>
    <mergeCell ref="A13:A29"/>
    <mergeCell ref="B101:C101"/>
    <mergeCell ref="A102:A108"/>
    <mergeCell ref="B102:B108"/>
    <mergeCell ref="A61:A67"/>
    <mergeCell ref="B61:B67"/>
    <mergeCell ref="B68:C68"/>
    <mergeCell ref="A69:A71"/>
    <mergeCell ref="B69:B71"/>
    <mergeCell ref="B97:C97"/>
    <mergeCell ref="J2:J3"/>
    <mergeCell ref="B49:B50"/>
    <mergeCell ref="A73:A94"/>
    <mergeCell ref="B73:B94"/>
    <mergeCell ref="B95:C95"/>
    <mergeCell ref="B72:C72"/>
    <mergeCell ref="A37:A47"/>
    <mergeCell ref="F2:F3"/>
    <mergeCell ref="G2:G3"/>
    <mergeCell ref="H2:H3"/>
    <mergeCell ref="I2:I3"/>
    <mergeCell ref="B13:B29"/>
    <mergeCell ref="B30:C30"/>
    <mergeCell ref="B51:C51"/>
    <mergeCell ref="B58:C58"/>
    <mergeCell ref="B60:C60"/>
    <mergeCell ref="B109:C109"/>
    <mergeCell ref="A110:A115"/>
    <mergeCell ref="B110:B115"/>
    <mergeCell ref="B116:C116"/>
    <mergeCell ref="B118:C118"/>
    <mergeCell ref="A142:C142"/>
    <mergeCell ref="A119:A134"/>
    <mergeCell ref="B119:B134"/>
    <mergeCell ref="B135:C135"/>
    <mergeCell ref="B137:C137"/>
    <mergeCell ref="B140:C140"/>
  </mergeCells>
  <pageMargins left="0.11811023622047245" right="0" top="0.15748031496062992" bottom="0.15748031496062992" header="0.31496062992125984" footer="0.31496062992125984"/>
  <pageSetup paperSize="9" scale="95" orientation="landscape" r:id="rId1"/>
  <rowBreaks count="1" manualBreakCount="1">
    <brk id="73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L2" sqref="L2:L3"/>
    </sheetView>
  </sheetViews>
  <sheetFormatPr defaultRowHeight="14.4" x14ac:dyDescent="0.3"/>
  <cols>
    <col min="3" max="3" width="22.44140625" customWidth="1"/>
    <col min="4" max="5" width="14.44140625" hidden="1" customWidth="1"/>
    <col min="6" max="8" width="15" customWidth="1"/>
    <col min="9" max="9" width="11.6640625" customWidth="1"/>
    <col min="10" max="10" width="12.21875" customWidth="1"/>
    <col min="11" max="11" width="7.109375" customWidth="1"/>
    <col min="12" max="12" width="12.77734375" customWidth="1"/>
    <col min="13" max="13" width="12.44140625" customWidth="1"/>
  </cols>
  <sheetData>
    <row r="1" spans="1:13" ht="18.600000000000001" customHeight="1" thickTop="1" thickBot="1" x14ac:dyDescent="0.35">
      <c r="A1" s="515" t="s">
        <v>386</v>
      </c>
      <c r="D1" s="569" t="s">
        <v>105</v>
      </c>
      <c r="E1" s="561" t="s">
        <v>106</v>
      </c>
    </row>
    <row r="2" spans="1:13" ht="15.6" thickTop="1" thickBot="1" x14ac:dyDescent="0.35">
      <c r="A2" s="607" t="s">
        <v>1</v>
      </c>
      <c r="B2" s="609" t="s">
        <v>2</v>
      </c>
      <c r="C2" s="563" t="s">
        <v>3</v>
      </c>
      <c r="D2" s="570"/>
      <c r="E2" s="562"/>
      <c r="F2" s="563" t="s">
        <v>99</v>
      </c>
      <c r="G2" s="563" t="s">
        <v>100</v>
      </c>
      <c r="H2" s="563" t="s">
        <v>101</v>
      </c>
      <c r="I2" s="563" t="s">
        <v>102</v>
      </c>
      <c r="J2" s="668" t="s">
        <v>103</v>
      </c>
      <c r="K2" s="567" t="s">
        <v>104</v>
      </c>
      <c r="L2" s="569" t="s">
        <v>105</v>
      </c>
      <c r="M2" s="561" t="s">
        <v>106</v>
      </c>
    </row>
    <row r="3" spans="1:13" ht="31.8" customHeight="1" thickTop="1" thickBot="1" x14ac:dyDescent="0.35">
      <c r="A3" s="608"/>
      <c r="B3" s="610"/>
      <c r="C3" s="564"/>
      <c r="D3" s="458">
        <v>0</v>
      </c>
      <c r="E3" s="76">
        <v>0</v>
      </c>
      <c r="F3" s="564"/>
      <c r="G3" s="564"/>
      <c r="H3" s="564"/>
      <c r="I3" s="564"/>
      <c r="J3" s="669"/>
      <c r="K3" s="568"/>
      <c r="L3" s="570"/>
      <c r="M3" s="562"/>
    </row>
    <row r="4" spans="1:13" ht="15.6" thickTop="1" thickBot="1" x14ac:dyDescent="0.35">
      <c r="A4" s="509">
        <v>519</v>
      </c>
      <c r="B4" s="694" t="s">
        <v>355</v>
      </c>
      <c r="C4" s="695"/>
      <c r="D4" s="384"/>
      <c r="E4" s="386"/>
      <c r="F4" s="458">
        <v>3663651.06</v>
      </c>
      <c r="G4" s="459">
        <v>406724.39</v>
      </c>
      <c r="H4" s="459">
        <f>SUM(H5:H12)</f>
        <v>1898373.61</v>
      </c>
      <c r="I4" s="458">
        <f>SUM(I5:I12)</f>
        <v>6971281</v>
      </c>
      <c r="J4" s="458">
        <f>SUM(J5:J12)</f>
        <v>6622163</v>
      </c>
      <c r="K4" s="459">
        <f t="shared" ref="K4:K24" si="0">IF(I4=0,0,J4/I4)</f>
        <v>0.94992053827696799</v>
      </c>
      <c r="L4" s="458">
        <f>SUM(L5:L12)</f>
        <v>0</v>
      </c>
      <c r="M4" s="76">
        <f>SUM(M5:M12)</f>
        <v>0</v>
      </c>
    </row>
    <row r="5" spans="1:13" x14ac:dyDescent="0.3">
      <c r="A5" s="578"/>
      <c r="B5" s="449"/>
      <c r="C5" s="14" t="s">
        <v>356</v>
      </c>
      <c r="D5" s="328"/>
      <c r="E5" s="97"/>
      <c r="F5" s="384">
        <v>74.89</v>
      </c>
      <c r="G5" s="384"/>
      <c r="H5" s="385">
        <v>653064.53</v>
      </c>
      <c r="I5" s="384">
        <v>600000</v>
      </c>
      <c r="J5" s="384">
        <v>600000</v>
      </c>
      <c r="K5" s="385">
        <f t="shared" si="0"/>
        <v>1</v>
      </c>
      <c r="L5" s="384"/>
      <c r="M5" s="386"/>
    </row>
    <row r="6" spans="1:13" x14ac:dyDescent="0.3">
      <c r="A6" s="579"/>
      <c r="B6" s="450"/>
      <c r="C6" s="161" t="s">
        <v>387</v>
      </c>
      <c r="D6" s="328"/>
      <c r="E6" s="97"/>
      <c r="F6" s="303"/>
      <c r="G6" s="303"/>
      <c r="H6" s="304"/>
      <c r="I6" s="303">
        <f>2266973+225500</f>
        <v>2492473</v>
      </c>
      <c r="J6" s="303">
        <v>1647044</v>
      </c>
      <c r="K6" s="305">
        <f t="shared" si="0"/>
        <v>0.66080715819188407</v>
      </c>
      <c r="L6" s="303"/>
      <c r="M6" s="96"/>
    </row>
    <row r="7" spans="1:13" x14ac:dyDescent="0.3">
      <c r="A7" s="579"/>
      <c r="B7" s="450"/>
      <c r="C7" s="15" t="s">
        <v>357</v>
      </c>
      <c r="D7" s="328"/>
      <c r="E7" s="97"/>
      <c r="F7" s="328">
        <v>3663576.17</v>
      </c>
      <c r="G7" s="328"/>
      <c r="H7" s="305">
        <v>722843.24</v>
      </c>
      <c r="I7" s="328"/>
      <c r="J7" s="328"/>
      <c r="K7" s="305">
        <f t="shared" si="0"/>
        <v>0</v>
      </c>
      <c r="L7" s="328"/>
      <c r="M7" s="97"/>
    </row>
    <row r="8" spans="1:13" x14ac:dyDescent="0.3">
      <c r="A8" s="579"/>
      <c r="B8" s="450"/>
      <c r="C8" s="15" t="s">
        <v>358</v>
      </c>
      <c r="D8" s="328"/>
      <c r="E8" s="97"/>
      <c r="F8" s="328"/>
      <c r="G8" s="328"/>
      <c r="H8" s="305"/>
      <c r="I8" s="328"/>
      <c r="J8" s="328">
        <v>892773</v>
      </c>
      <c r="K8" s="305">
        <f t="shared" si="0"/>
        <v>0</v>
      </c>
      <c r="L8" s="328"/>
      <c r="M8" s="97"/>
    </row>
    <row r="9" spans="1:13" ht="15" thickBot="1" x14ac:dyDescent="0.35">
      <c r="A9" s="579"/>
      <c r="B9" s="450"/>
      <c r="C9" s="15" t="s">
        <v>388</v>
      </c>
      <c r="D9" s="464"/>
      <c r="E9" s="465"/>
      <c r="F9" s="328"/>
      <c r="G9" s="328"/>
      <c r="H9" s="305"/>
      <c r="I9" s="328"/>
      <c r="J9" s="328">
        <f>1340276+35000</f>
        <v>1375276</v>
      </c>
      <c r="K9" s="305">
        <f t="shared" si="0"/>
        <v>0</v>
      </c>
      <c r="L9" s="328"/>
      <c r="M9" s="97"/>
    </row>
    <row r="10" spans="1:13" ht="15" thickBot="1" x14ac:dyDescent="0.35">
      <c r="A10" s="579"/>
      <c r="B10" s="450"/>
      <c r="C10" s="15" t="s">
        <v>359</v>
      </c>
      <c r="D10" s="301">
        <v>0</v>
      </c>
      <c r="E10" s="95">
        <v>0</v>
      </c>
      <c r="F10" s="328"/>
      <c r="G10" s="328"/>
      <c r="H10" s="305"/>
      <c r="I10" s="328">
        <v>2107070</v>
      </c>
      <c r="J10" s="328">
        <v>2107070</v>
      </c>
      <c r="K10" s="305">
        <f t="shared" si="0"/>
        <v>1</v>
      </c>
      <c r="L10" s="328"/>
      <c r="M10" s="97"/>
    </row>
    <row r="11" spans="1:13" x14ac:dyDescent="0.3">
      <c r="A11" s="579"/>
      <c r="B11" s="450"/>
      <c r="C11" s="15" t="s">
        <v>360</v>
      </c>
      <c r="D11" s="384"/>
      <c r="E11" s="386"/>
      <c r="F11" s="328">
        <v>3663576.17</v>
      </c>
      <c r="G11" s="328"/>
      <c r="H11" s="305"/>
      <c r="I11" s="328"/>
      <c r="J11" s="328"/>
      <c r="K11" s="305">
        <f t="shared" si="0"/>
        <v>0</v>
      </c>
      <c r="L11" s="328"/>
      <c r="M11" s="97"/>
    </row>
    <row r="12" spans="1:13" ht="15" thickBot="1" x14ac:dyDescent="0.35">
      <c r="A12" s="582"/>
      <c r="B12" s="451"/>
      <c r="C12" s="452" t="s">
        <v>361</v>
      </c>
      <c r="D12" s="303"/>
      <c r="E12" s="96"/>
      <c r="F12" s="460"/>
      <c r="G12" s="460">
        <v>406724.39</v>
      </c>
      <c r="H12" s="461">
        <v>522465.84</v>
      </c>
      <c r="I12" s="460">
        <f>1386915+384823</f>
        <v>1771738</v>
      </c>
      <c r="J12" s="462"/>
      <c r="K12" s="463">
        <f t="shared" si="0"/>
        <v>0</v>
      </c>
      <c r="L12" s="464"/>
      <c r="M12" s="465"/>
    </row>
    <row r="13" spans="1:13" ht="15" thickBot="1" x14ac:dyDescent="0.35">
      <c r="A13" s="510">
        <v>450</v>
      </c>
      <c r="B13" s="696" t="s">
        <v>60</v>
      </c>
      <c r="C13" s="623"/>
      <c r="D13" s="303"/>
      <c r="E13" s="96"/>
      <c r="F13" s="301">
        <v>3964102.07</v>
      </c>
      <c r="G13" s="300">
        <v>2955825.56</v>
      </c>
      <c r="H13" s="300">
        <f>SUM(H14:H23)</f>
        <v>808547.77</v>
      </c>
      <c r="I13" s="301">
        <f>SUM(I14:I23)</f>
        <v>1024641</v>
      </c>
      <c r="J13" s="301">
        <f>SUM(J14:J23)</f>
        <v>596993</v>
      </c>
      <c r="K13" s="300">
        <f t="shared" si="0"/>
        <v>0.58263625991932788</v>
      </c>
      <c r="L13" s="301">
        <f>SUM(L14:L23)</f>
        <v>0</v>
      </c>
      <c r="M13" s="95">
        <f>SUM(M14:M23)</f>
        <v>0</v>
      </c>
    </row>
    <row r="14" spans="1:13" x14ac:dyDescent="0.3">
      <c r="A14" s="578"/>
      <c r="B14" s="449"/>
      <c r="C14" s="453" t="s">
        <v>362</v>
      </c>
      <c r="D14" s="303"/>
      <c r="E14" s="96"/>
      <c r="F14" s="466">
        <v>3964102.07</v>
      </c>
      <c r="G14" s="467">
        <v>589242.13</v>
      </c>
      <c r="H14" s="467">
        <v>48896.33</v>
      </c>
      <c r="I14" s="466"/>
      <c r="J14" s="384"/>
      <c r="K14" s="385">
        <f t="shared" si="0"/>
        <v>0</v>
      </c>
      <c r="L14" s="384"/>
      <c r="M14" s="386"/>
    </row>
    <row r="15" spans="1:13" x14ac:dyDescent="0.3">
      <c r="A15" s="579"/>
      <c r="B15" s="454"/>
      <c r="C15" s="455" t="s">
        <v>389</v>
      </c>
      <c r="D15" s="303"/>
      <c r="E15" s="96"/>
      <c r="F15" s="468"/>
      <c r="G15" s="469"/>
      <c r="H15" s="469">
        <v>25303.23</v>
      </c>
      <c r="I15" s="468">
        <v>45155</v>
      </c>
      <c r="J15" s="303"/>
      <c r="K15" s="304">
        <f t="shared" si="0"/>
        <v>0</v>
      </c>
      <c r="L15" s="303"/>
      <c r="M15" s="96"/>
    </row>
    <row r="16" spans="1:13" x14ac:dyDescent="0.3">
      <c r="A16" s="579"/>
      <c r="B16" s="454"/>
      <c r="C16" s="455" t="s">
        <v>390</v>
      </c>
      <c r="D16" s="303"/>
      <c r="E16" s="96"/>
      <c r="F16" s="468"/>
      <c r="G16" s="469"/>
      <c r="H16" s="469"/>
      <c r="I16" s="468">
        <v>375400</v>
      </c>
      <c r="J16" s="303">
        <v>105483</v>
      </c>
      <c r="K16" s="304">
        <f t="shared" si="0"/>
        <v>0.28098827916888652</v>
      </c>
      <c r="L16" s="303"/>
      <c r="M16" s="96"/>
    </row>
    <row r="17" spans="1:13" x14ac:dyDescent="0.3">
      <c r="A17" s="579"/>
      <c r="B17" s="454"/>
      <c r="C17" s="455" t="s">
        <v>391</v>
      </c>
      <c r="D17" s="303"/>
      <c r="E17" s="96"/>
      <c r="F17" s="468"/>
      <c r="G17" s="469">
        <v>798637.05</v>
      </c>
      <c r="H17" s="469">
        <v>53545.42</v>
      </c>
      <c r="I17" s="468">
        <v>201654</v>
      </c>
      <c r="J17" s="303">
        <v>105000</v>
      </c>
      <c r="K17" s="304">
        <f t="shared" si="0"/>
        <v>0.52069386176321819</v>
      </c>
      <c r="L17" s="303"/>
      <c r="M17" s="96"/>
    </row>
    <row r="18" spans="1:13" x14ac:dyDescent="0.3">
      <c r="A18" s="579"/>
      <c r="B18" s="454"/>
      <c r="C18" s="455" t="s">
        <v>363</v>
      </c>
      <c r="D18" s="328"/>
      <c r="E18" s="97"/>
      <c r="F18" s="468"/>
      <c r="G18" s="469"/>
      <c r="H18" s="469">
        <v>181644.32</v>
      </c>
      <c r="I18" s="468"/>
      <c r="J18" s="303"/>
      <c r="K18" s="304">
        <f t="shared" si="0"/>
        <v>0</v>
      </c>
      <c r="L18" s="303"/>
      <c r="M18" s="96"/>
    </row>
    <row r="19" spans="1:13" ht="15" thickBot="1" x14ac:dyDescent="0.35">
      <c r="A19" s="579"/>
      <c r="B19" s="454"/>
      <c r="C19" s="455" t="s">
        <v>364</v>
      </c>
      <c r="D19" s="328"/>
      <c r="E19" s="97"/>
      <c r="F19" s="468"/>
      <c r="G19" s="469">
        <v>16030.7</v>
      </c>
      <c r="H19" s="469">
        <f>20258.4+98236.8</f>
        <v>118495.20000000001</v>
      </c>
      <c r="I19" s="468">
        <v>150000</v>
      </c>
      <c r="J19" s="303"/>
      <c r="K19" s="304">
        <f t="shared" si="0"/>
        <v>0</v>
      </c>
      <c r="L19" s="303"/>
      <c r="M19" s="96"/>
    </row>
    <row r="20" spans="1:13" ht="15.6" thickTop="1" thickBot="1" x14ac:dyDescent="0.35">
      <c r="A20" s="579"/>
      <c r="B20" s="454"/>
      <c r="C20" s="455" t="s">
        <v>365</v>
      </c>
      <c r="D20" s="471">
        <v>0</v>
      </c>
      <c r="E20" s="472">
        <v>0</v>
      </c>
      <c r="F20" s="468"/>
      <c r="G20" s="469">
        <v>490698.61</v>
      </c>
      <c r="H20" s="469">
        <v>87860.31</v>
      </c>
      <c r="I20" s="468">
        <v>252432</v>
      </c>
      <c r="J20" s="303">
        <v>155656</v>
      </c>
      <c r="K20" s="304">
        <f t="shared" si="0"/>
        <v>0.61662546745262092</v>
      </c>
      <c r="L20" s="303"/>
      <c r="M20" s="96"/>
    </row>
    <row r="21" spans="1:13" ht="15.6" thickTop="1" thickBot="1" x14ac:dyDescent="0.35">
      <c r="A21" s="579"/>
      <c r="B21" s="454"/>
      <c r="C21" s="455" t="s">
        <v>366</v>
      </c>
      <c r="F21" s="303"/>
      <c r="G21" s="304">
        <v>333274</v>
      </c>
      <c r="H21" s="304">
        <v>292802.96000000002</v>
      </c>
      <c r="I21" s="303"/>
      <c r="J21" s="303">
        <v>230854</v>
      </c>
      <c r="K21" s="304">
        <f t="shared" si="0"/>
        <v>0</v>
      </c>
      <c r="L21" s="303"/>
      <c r="M21" s="96"/>
    </row>
    <row r="22" spans="1:13" hidden="1" x14ac:dyDescent="0.3">
      <c r="A22" s="579"/>
      <c r="B22" s="456"/>
      <c r="C22" s="457"/>
      <c r="F22" s="328"/>
      <c r="G22" s="305"/>
      <c r="H22" s="305"/>
      <c r="I22" s="328"/>
      <c r="J22" s="328"/>
      <c r="K22" s="305">
        <f t="shared" si="0"/>
        <v>0</v>
      </c>
      <c r="L22" s="328"/>
      <c r="M22" s="97"/>
    </row>
    <row r="23" spans="1:13" ht="15" hidden="1" thickBot="1" x14ac:dyDescent="0.35">
      <c r="A23" s="697"/>
      <c r="B23" s="456"/>
      <c r="C23" s="457"/>
      <c r="F23" s="328"/>
      <c r="G23" s="305"/>
      <c r="H23" s="305"/>
      <c r="I23" s="328"/>
      <c r="J23" s="328"/>
      <c r="K23" s="305">
        <f t="shared" si="0"/>
        <v>0</v>
      </c>
      <c r="L23" s="328"/>
      <c r="M23" s="97"/>
    </row>
    <row r="24" spans="1:13" ht="15.6" thickTop="1" thickBot="1" x14ac:dyDescent="0.35">
      <c r="A24" s="691" t="s">
        <v>367</v>
      </c>
      <c r="B24" s="692"/>
      <c r="C24" s="693"/>
      <c r="F24" s="470">
        <f t="shared" ref="F24" si="1">F13+F4</f>
        <v>7627753.1299999999</v>
      </c>
      <c r="G24" s="470">
        <v>3362549.95</v>
      </c>
      <c r="H24" s="470">
        <f>H13+H4</f>
        <v>2706921.38</v>
      </c>
      <c r="I24" s="471">
        <f>I13+I4</f>
        <v>7995922</v>
      </c>
      <c r="J24" s="471">
        <f>J13+J4</f>
        <v>7219156</v>
      </c>
      <c r="K24" s="470">
        <f t="shared" si="0"/>
        <v>0.90285473019871876</v>
      </c>
      <c r="L24" s="471">
        <f>L13+L4</f>
        <v>0</v>
      </c>
      <c r="M24" s="472">
        <f>M13+M4</f>
        <v>0</v>
      </c>
    </row>
    <row r="25" spans="1:13" ht="15" thickTop="1" x14ac:dyDescent="0.3"/>
  </sheetData>
  <mergeCells count="18">
    <mergeCell ref="A14:A23"/>
    <mergeCell ref="J2:J3"/>
    <mergeCell ref="K2:K3"/>
    <mergeCell ref="L2:L3"/>
    <mergeCell ref="M2:M3"/>
    <mergeCell ref="A24:C24"/>
    <mergeCell ref="F2:F3"/>
    <mergeCell ref="G2:G3"/>
    <mergeCell ref="H2:H3"/>
    <mergeCell ref="I2:I3"/>
    <mergeCell ref="D1:D2"/>
    <mergeCell ref="E1:E2"/>
    <mergeCell ref="A2:A3"/>
    <mergeCell ref="B2:B3"/>
    <mergeCell ref="C2:C3"/>
    <mergeCell ref="B4:C4"/>
    <mergeCell ref="A5:A12"/>
    <mergeCell ref="B13:C13"/>
  </mergeCells>
  <pageMargins left="0.11811023622047245" right="0.11811023622047245" top="0.35433070866141736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C1"/>
    </sheetView>
  </sheetViews>
  <sheetFormatPr defaultRowHeight="14.4" x14ac:dyDescent="0.3"/>
  <cols>
    <col min="2" max="2" width="6.5546875" customWidth="1"/>
    <col min="3" max="3" width="33.88671875" customWidth="1"/>
    <col min="4" max="4" width="12.88671875" customWidth="1"/>
    <col min="5" max="5" width="12.44140625" customWidth="1"/>
    <col min="6" max="6" width="13" customWidth="1"/>
    <col min="7" max="8" width="12.5546875" customWidth="1"/>
    <col min="9" max="9" width="7.109375" customWidth="1"/>
    <col min="10" max="11" width="11.88671875" customWidth="1"/>
  </cols>
  <sheetData>
    <row r="1" spans="1:11" ht="15" thickBot="1" x14ac:dyDescent="0.35">
      <c r="A1" s="701" t="s">
        <v>392</v>
      </c>
      <c r="B1" s="701"/>
      <c r="C1" s="701"/>
    </row>
    <row r="2" spans="1:11" ht="15" customHeight="1" thickTop="1" x14ac:dyDescent="0.3">
      <c r="A2" s="702" t="s">
        <v>107</v>
      </c>
      <c r="B2" s="704" t="s">
        <v>2</v>
      </c>
      <c r="C2" s="658" t="s">
        <v>108</v>
      </c>
      <c r="D2" s="563" t="s">
        <v>99</v>
      </c>
      <c r="E2" s="563" t="s">
        <v>100</v>
      </c>
      <c r="F2" s="563" t="s">
        <v>101</v>
      </c>
      <c r="G2" s="563" t="s">
        <v>102</v>
      </c>
      <c r="H2" s="668" t="s">
        <v>103</v>
      </c>
      <c r="I2" s="567" t="s">
        <v>104</v>
      </c>
      <c r="J2" s="569" t="s">
        <v>105</v>
      </c>
      <c r="K2" s="561" t="s">
        <v>106</v>
      </c>
    </row>
    <row r="3" spans="1:11" ht="23.4" customHeight="1" thickBot="1" x14ac:dyDescent="0.35">
      <c r="A3" s="703"/>
      <c r="B3" s="705"/>
      <c r="C3" s="659"/>
      <c r="D3" s="564"/>
      <c r="E3" s="564"/>
      <c r="F3" s="564"/>
      <c r="G3" s="564"/>
      <c r="H3" s="669"/>
      <c r="I3" s="568"/>
      <c r="J3" s="570"/>
      <c r="K3" s="562"/>
    </row>
    <row r="4" spans="1:11" ht="15.6" thickTop="1" thickBot="1" x14ac:dyDescent="0.35">
      <c r="A4" s="473" t="s">
        <v>368</v>
      </c>
      <c r="B4" s="694" t="s">
        <v>355</v>
      </c>
      <c r="C4" s="695"/>
      <c r="D4" s="480">
        <v>5533098.8300000001</v>
      </c>
      <c r="E4" s="480">
        <v>974810.43</v>
      </c>
      <c r="F4" s="480">
        <f t="shared" ref="F4:H4" si="0">SUM(F5:F11)</f>
        <v>1735260.14</v>
      </c>
      <c r="G4" s="481">
        <f>SUM(G5:G11)</f>
        <v>2356707</v>
      </c>
      <c r="H4" s="481">
        <f t="shared" si="0"/>
        <v>2790941</v>
      </c>
      <c r="I4" s="482">
        <f t="shared" ref="I4:I11" si="1">IF(G4=0,0,H4/G4)</f>
        <v>1.184254555190781</v>
      </c>
      <c r="J4" s="483">
        <f>SUM(J5:J11)</f>
        <v>641897</v>
      </c>
      <c r="K4" s="484">
        <f>SUM(K5:K11)</f>
        <v>687637</v>
      </c>
    </row>
    <row r="5" spans="1:11" x14ac:dyDescent="0.3">
      <c r="A5" s="698"/>
      <c r="B5" s="474"/>
      <c r="C5" s="474" t="s">
        <v>369</v>
      </c>
      <c r="D5" s="485"/>
      <c r="E5" s="485">
        <v>343548</v>
      </c>
      <c r="F5" s="485">
        <v>343548</v>
      </c>
      <c r="G5" s="486">
        <v>403548</v>
      </c>
      <c r="H5" s="487">
        <v>406308</v>
      </c>
      <c r="I5" s="488">
        <f t="shared" si="1"/>
        <v>1.0068393350976836</v>
      </c>
      <c r="J5" s="487">
        <f>H5+98000</f>
        <v>504308</v>
      </c>
      <c r="K5" s="489">
        <v>504308</v>
      </c>
    </row>
    <row r="6" spans="1:11" x14ac:dyDescent="0.3">
      <c r="A6" s="699"/>
      <c r="B6" s="475"/>
      <c r="C6" s="476" t="s">
        <v>370</v>
      </c>
      <c r="D6" s="490">
        <v>74.39</v>
      </c>
      <c r="E6" s="490">
        <v>415723.68000000005</v>
      </c>
      <c r="F6" s="490">
        <v>122232.42000000001</v>
      </c>
      <c r="G6" s="491">
        <v>1065893</v>
      </c>
      <c r="H6" s="492">
        <v>1647044</v>
      </c>
      <c r="I6" s="493">
        <f t="shared" si="1"/>
        <v>1.5452245206601414</v>
      </c>
      <c r="J6" s="492"/>
      <c r="K6" s="494"/>
    </row>
    <row r="7" spans="1:11" x14ac:dyDescent="0.3">
      <c r="A7" s="699"/>
      <c r="B7" s="477"/>
      <c r="C7" s="309" t="s">
        <v>371</v>
      </c>
      <c r="D7" s="490">
        <v>134390.62</v>
      </c>
      <c r="E7" s="490">
        <v>135524.54</v>
      </c>
      <c r="F7" s="490">
        <v>136574.56</v>
      </c>
      <c r="G7" s="491">
        <v>137266</v>
      </c>
      <c r="H7" s="495">
        <v>137589</v>
      </c>
      <c r="I7" s="496">
        <f t="shared" si="1"/>
        <v>1.0023530954497109</v>
      </c>
      <c r="J7" s="495">
        <v>137589</v>
      </c>
      <c r="K7" s="497">
        <f>137266+46063</f>
        <v>183329</v>
      </c>
    </row>
    <row r="8" spans="1:11" x14ac:dyDescent="0.3">
      <c r="A8" s="699"/>
      <c r="B8" s="478"/>
      <c r="C8" s="476" t="s">
        <v>370</v>
      </c>
      <c r="D8" s="130">
        <v>1671513.3</v>
      </c>
      <c r="E8" s="130"/>
      <c r="F8" s="130">
        <v>434579.76999999996</v>
      </c>
      <c r="G8" s="131"/>
      <c r="H8" s="492"/>
      <c r="I8" s="493">
        <f t="shared" si="1"/>
        <v>0</v>
      </c>
      <c r="J8" s="492"/>
      <c r="K8" s="494"/>
    </row>
    <row r="9" spans="1:11" x14ac:dyDescent="0.3">
      <c r="A9" s="699"/>
      <c r="B9" s="478"/>
      <c r="C9" s="476" t="s">
        <v>370</v>
      </c>
      <c r="D9" s="130">
        <v>3717120.52</v>
      </c>
      <c r="E9" s="130"/>
      <c r="F9" s="130">
        <v>600000</v>
      </c>
      <c r="G9" s="131">
        <v>600000</v>
      </c>
      <c r="H9" s="492">
        <v>600000</v>
      </c>
      <c r="I9" s="493">
        <f t="shared" si="1"/>
        <v>1</v>
      </c>
      <c r="J9" s="492"/>
      <c r="K9" s="494"/>
    </row>
    <row r="10" spans="1:11" x14ac:dyDescent="0.3">
      <c r="A10" s="699"/>
      <c r="B10" s="477"/>
      <c r="C10" s="477" t="s">
        <v>372</v>
      </c>
      <c r="D10" s="498"/>
      <c r="E10" s="498"/>
      <c r="F10" s="498"/>
      <c r="G10" s="499"/>
      <c r="H10" s="500"/>
      <c r="I10" s="501">
        <f t="shared" si="1"/>
        <v>0</v>
      </c>
      <c r="J10" s="500"/>
      <c r="K10" s="502"/>
    </row>
    <row r="11" spans="1:11" ht="15" thickBot="1" x14ac:dyDescent="0.35">
      <c r="A11" s="700"/>
      <c r="B11" s="479"/>
      <c r="C11" s="477" t="s">
        <v>364</v>
      </c>
      <c r="D11" s="503">
        <v>10000</v>
      </c>
      <c r="E11" s="503">
        <v>80014.209999999992</v>
      </c>
      <c r="F11" s="503">
        <v>98325.39</v>
      </c>
      <c r="G11" s="504">
        <v>150000</v>
      </c>
      <c r="H11" s="505">
        <v>0</v>
      </c>
      <c r="I11" s="506">
        <f t="shared" si="1"/>
        <v>0</v>
      </c>
      <c r="J11" s="505">
        <v>0</v>
      </c>
      <c r="K11" s="507">
        <v>0</v>
      </c>
    </row>
    <row r="12" spans="1:11" ht="15.6" thickTop="1" thickBot="1" x14ac:dyDescent="0.35">
      <c r="A12" s="691" t="s">
        <v>367</v>
      </c>
      <c r="B12" s="692"/>
      <c r="C12" s="693"/>
      <c r="D12" s="470">
        <v>5533098.8300000001</v>
      </c>
      <c r="E12" s="470">
        <v>974810.43</v>
      </c>
      <c r="F12" s="470">
        <f t="shared" ref="F12:H12" si="2">F4</f>
        <v>1735260.14</v>
      </c>
      <c r="G12" s="471">
        <f t="shared" si="2"/>
        <v>2356707</v>
      </c>
      <c r="H12" s="471">
        <f t="shared" si="2"/>
        <v>2790941</v>
      </c>
      <c r="I12" s="508">
        <f>IF(G12=0,0,H12/G12)</f>
        <v>1.184254555190781</v>
      </c>
      <c r="J12" s="471">
        <f>J4</f>
        <v>641897</v>
      </c>
      <c r="K12" s="472">
        <f>K4</f>
        <v>687637</v>
      </c>
    </row>
    <row r="13" spans="1:11" ht="15" thickTop="1" x14ac:dyDescent="0.3"/>
  </sheetData>
  <mergeCells count="15">
    <mergeCell ref="A1:C1"/>
    <mergeCell ref="A2:A3"/>
    <mergeCell ref="B2:B3"/>
    <mergeCell ref="C2:C3"/>
    <mergeCell ref="D2:D3"/>
    <mergeCell ref="A12:C12"/>
    <mergeCell ref="K2:K3"/>
    <mergeCell ref="H2:H3"/>
    <mergeCell ref="I2:I3"/>
    <mergeCell ref="J2:J3"/>
    <mergeCell ref="B4:C4"/>
    <mergeCell ref="A5:A11"/>
    <mergeCell ref="E2:E3"/>
    <mergeCell ref="F2:F3"/>
    <mergeCell ref="G2:G3"/>
  </mergeCells>
  <pageMargins left="0.11811023622047245" right="0.11811023622047245" top="0.35433070866141736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opLeftCell="A7" workbookViewId="0">
      <selection activeCell="F31" sqref="F31"/>
    </sheetView>
  </sheetViews>
  <sheetFormatPr defaultRowHeight="14.4" x14ac:dyDescent="0.3"/>
  <cols>
    <col min="1" max="1" width="45.77734375" customWidth="1"/>
    <col min="2" max="2" width="14.6640625" customWidth="1"/>
    <col min="3" max="3" width="13.5546875" customWidth="1"/>
    <col min="4" max="4" width="13.77734375" customWidth="1"/>
    <col min="5" max="5" width="12.21875" customWidth="1"/>
    <col min="6" max="6" width="12.44140625" customWidth="1"/>
    <col min="7" max="7" width="6.6640625" customWidth="1"/>
    <col min="8" max="8" width="12" customWidth="1"/>
    <col min="9" max="9" width="12.109375" customWidth="1"/>
    <col min="227" max="227" width="45.77734375" customWidth="1"/>
    <col min="228" max="245" width="0" hidden="1" customWidth="1"/>
    <col min="246" max="246" width="13.77734375" customWidth="1"/>
    <col min="247" max="247" width="13.33203125" customWidth="1"/>
    <col min="248" max="248" width="12.44140625" customWidth="1"/>
    <col min="249" max="249" width="7.77734375" customWidth="1"/>
    <col min="250" max="251" width="13.33203125" customWidth="1"/>
    <col min="253" max="253" width="13" customWidth="1"/>
    <col min="254" max="257" width="0" hidden="1" customWidth="1"/>
    <col min="483" max="483" width="45.77734375" customWidth="1"/>
    <col min="484" max="501" width="0" hidden="1" customWidth="1"/>
    <col min="502" max="502" width="13.77734375" customWidth="1"/>
    <col min="503" max="503" width="13.33203125" customWidth="1"/>
    <col min="504" max="504" width="12.44140625" customWidth="1"/>
    <col min="505" max="505" width="7.77734375" customWidth="1"/>
    <col min="506" max="507" width="13.33203125" customWidth="1"/>
    <col min="509" max="509" width="13" customWidth="1"/>
    <col min="510" max="513" width="0" hidden="1" customWidth="1"/>
    <col min="739" max="739" width="45.77734375" customWidth="1"/>
    <col min="740" max="757" width="0" hidden="1" customWidth="1"/>
    <col min="758" max="758" width="13.77734375" customWidth="1"/>
    <col min="759" max="759" width="13.33203125" customWidth="1"/>
    <col min="760" max="760" width="12.44140625" customWidth="1"/>
    <col min="761" max="761" width="7.77734375" customWidth="1"/>
    <col min="762" max="763" width="13.33203125" customWidth="1"/>
    <col min="765" max="765" width="13" customWidth="1"/>
    <col min="766" max="769" width="0" hidden="1" customWidth="1"/>
    <col min="995" max="995" width="45.77734375" customWidth="1"/>
    <col min="996" max="1013" width="0" hidden="1" customWidth="1"/>
    <col min="1014" max="1014" width="13.77734375" customWidth="1"/>
    <col min="1015" max="1015" width="13.33203125" customWidth="1"/>
    <col min="1016" max="1016" width="12.44140625" customWidth="1"/>
    <col min="1017" max="1017" width="7.77734375" customWidth="1"/>
    <col min="1018" max="1019" width="13.33203125" customWidth="1"/>
    <col min="1021" max="1021" width="13" customWidth="1"/>
    <col min="1022" max="1025" width="0" hidden="1" customWidth="1"/>
    <col min="1251" max="1251" width="45.77734375" customWidth="1"/>
    <col min="1252" max="1269" width="0" hidden="1" customWidth="1"/>
    <col min="1270" max="1270" width="13.77734375" customWidth="1"/>
    <col min="1271" max="1271" width="13.33203125" customWidth="1"/>
    <col min="1272" max="1272" width="12.44140625" customWidth="1"/>
    <col min="1273" max="1273" width="7.77734375" customWidth="1"/>
    <col min="1274" max="1275" width="13.33203125" customWidth="1"/>
    <col min="1277" max="1277" width="13" customWidth="1"/>
    <col min="1278" max="1281" width="0" hidden="1" customWidth="1"/>
    <col min="1507" max="1507" width="45.77734375" customWidth="1"/>
    <col min="1508" max="1525" width="0" hidden="1" customWidth="1"/>
    <col min="1526" max="1526" width="13.77734375" customWidth="1"/>
    <col min="1527" max="1527" width="13.33203125" customWidth="1"/>
    <col min="1528" max="1528" width="12.44140625" customWidth="1"/>
    <col min="1529" max="1529" width="7.77734375" customWidth="1"/>
    <col min="1530" max="1531" width="13.33203125" customWidth="1"/>
    <col min="1533" max="1533" width="13" customWidth="1"/>
    <col min="1534" max="1537" width="0" hidden="1" customWidth="1"/>
    <col min="1763" max="1763" width="45.77734375" customWidth="1"/>
    <col min="1764" max="1781" width="0" hidden="1" customWidth="1"/>
    <col min="1782" max="1782" width="13.77734375" customWidth="1"/>
    <col min="1783" max="1783" width="13.33203125" customWidth="1"/>
    <col min="1784" max="1784" width="12.44140625" customWidth="1"/>
    <col min="1785" max="1785" width="7.77734375" customWidth="1"/>
    <col min="1786" max="1787" width="13.33203125" customWidth="1"/>
    <col min="1789" max="1789" width="13" customWidth="1"/>
    <col min="1790" max="1793" width="0" hidden="1" customWidth="1"/>
    <col min="2019" max="2019" width="45.77734375" customWidth="1"/>
    <col min="2020" max="2037" width="0" hidden="1" customWidth="1"/>
    <col min="2038" max="2038" width="13.77734375" customWidth="1"/>
    <col min="2039" max="2039" width="13.33203125" customWidth="1"/>
    <col min="2040" max="2040" width="12.44140625" customWidth="1"/>
    <col min="2041" max="2041" width="7.77734375" customWidth="1"/>
    <col min="2042" max="2043" width="13.33203125" customWidth="1"/>
    <col min="2045" max="2045" width="13" customWidth="1"/>
    <col min="2046" max="2049" width="0" hidden="1" customWidth="1"/>
    <col min="2275" max="2275" width="45.77734375" customWidth="1"/>
    <col min="2276" max="2293" width="0" hidden="1" customWidth="1"/>
    <col min="2294" max="2294" width="13.77734375" customWidth="1"/>
    <col min="2295" max="2295" width="13.33203125" customWidth="1"/>
    <col min="2296" max="2296" width="12.44140625" customWidth="1"/>
    <col min="2297" max="2297" width="7.77734375" customWidth="1"/>
    <col min="2298" max="2299" width="13.33203125" customWidth="1"/>
    <col min="2301" max="2301" width="13" customWidth="1"/>
    <col min="2302" max="2305" width="0" hidden="1" customWidth="1"/>
    <col min="2531" max="2531" width="45.77734375" customWidth="1"/>
    <col min="2532" max="2549" width="0" hidden="1" customWidth="1"/>
    <col min="2550" max="2550" width="13.77734375" customWidth="1"/>
    <col min="2551" max="2551" width="13.33203125" customWidth="1"/>
    <col min="2552" max="2552" width="12.44140625" customWidth="1"/>
    <col min="2553" max="2553" width="7.77734375" customWidth="1"/>
    <col min="2554" max="2555" width="13.33203125" customWidth="1"/>
    <col min="2557" max="2557" width="13" customWidth="1"/>
    <col min="2558" max="2561" width="0" hidden="1" customWidth="1"/>
    <col min="2787" max="2787" width="45.77734375" customWidth="1"/>
    <col min="2788" max="2805" width="0" hidden="1" customWidth="1"/>
    <col min="2806" max="2806" width="13.77734375" customWidth="1"/>
    <col min="2807" max="2807" width="13.33203125" customWidth="1"/>
    <col min="2808" max="2808" width="12.44140625" customWidth="1"/>
    <col min="2809" max="2809" width="7.77734375" customWidth="1"/>
    <col min="2810" max="2811" width="13.33203125" customWidth="1"/>
    <col min="2813" max="2813" width="13" customWidth="1"/>
    <col min="2814" max="2817" width="0" hidden="1" customWidth="1"/>
    <col min="3043" max="3043" width="45.77734375" customWidth="1"/>
    <col min="3044" max="3061" width="0" hidden="1" customWidth="1"/>
    <col min="3062" max="3062" width="13.77734375" customWidth="1"/>
    <col min="3063" max="3063" width="13.33203125" customWidth="1"/>
    <col min="3064" max="3064" width="12.44140625" customWidth="1"/>
    <col min="3065" max="3065" width="7.77734375" customWidth="1"/>
    <col min="3066" max="3067" width="13.33203125" customWidth="1"/>
    <col min="3069" max="3069" width="13" customWidth="1"/>
    <col min="3070" max="3073" width="0" hidden="1" customWidth="1"/>
    <col min="3299" max="3299" width="45.77734375" customWidth="1"/>
    <col min="3300" max="3317" width="0" hidden="1" customWidth="1"/>
    <col min="3318" max="3318" width="13.77734375" customWidth="1"/>
    <col min="3319" max="3319" width="13.33203125" customWidth="1"/>
    <col min="3320" max="3320" width="12.44140625" customWidth="1"/>
    <col min="3321" max="3321" width="7.77734375" customWidth="1"/>
    <col min="3322" max="3323" width="13.33203125" customWidth="1"/>
    <col min="3325" max="3325" width="13" customWidth="1"/>
    <col min="3326" max="3329" width="0" hidden="1" customWidth="1"/>
    <col min="3555" max="3555" width="45.77734375" customWidth="1"/>
    <col min="3556" max="3573" width="0" hidden="1" customWidth="1"/>
    <col min="3574" max="3574" width="13.77734375" customWidth="1"/>
    <col min="3575" max="3575" width="13.33203125" customWidth="1"/>
    <col min="3576" max="3576" width="12.44140625" customWidth="1"/>
    <col min="3577" max="3577" width="7.77734375" customWidth="1"/>
    <col min="3578" max="3579" width="13.33203125" customWidth="1"/>
    <col min="3581" max="3581" width="13" customWidth="1"/>
    <col min="3582" max="3585" width="0" hidden="1" customWidth="1"/>
    <col min="3811" max="3811" width="45.77734375" customWidth="1"/>
    <col min="3812" max="3829" width="0" hidden="1" customWidth="1"/>
    <col min="3830" max="3830" width="13.77734375" customWidth="1"/>
    <col min="3831" max="3831" width="13.33203125" customWidth="1"/>
    <col min="3832" max="3832" width="12.44140625" customWidth="1"/>
    <col min="3833" max="3833" width="7.77734375" customWidth="1"/>
    <col min="3834" max="3835" width="13.33203125" customWidth="1"/>
    <col min="3837" max="3837" width="13" customWidth="1"/>
    <col min="3838" max="3841" width="0" hidden="1" customWidth="1"/>
    <col min="4067" max="4067" width="45.77734375" customWidth="1"/>
    <col min="4068" max="4085" width="0" hidden="1" customWidth="1"/>
    <col min="4086" max="4086" width="13.77734375" customWidth="1"/>
    <col min="4087" max="4087" width="13.33203125" customWidth="1"/>
    <col min="4088" max="4088" width="12.44140625" customWidth="1"/>
    <col min="4089" max="4089" width="7.77734375" customWidth="1"/>
    <col min="4090" max="4091" width="13.33203125" customWidth="1"/>
    <col min="4093" max="4093" width="13" customWidth="1"/>
    <col min="4094" max="4097" width="0" hidden="1" customWidth="1"/>
    <col min="4323" max="4323" width="45.77734375" customWidth="1"/>
    <col min="4324" max="4341" width="0" hidden="1" customWidth="1"/>
    <col min="4342" max="4342" width="13.77734375" customWidth="1"/>
    <col min="4343" max="4343" width="13.33203125" customWidth="1"/>
    <col min="4344" max="4344" width="12.44140625" customWidth="1"/>
    <col min="4345" max="4345" width="7.77734375" customWidth="1"/>
    <col min="4346" max="4347" width="13.33203125" customWidth="1"/>
    <col min="4349" max="4349" width="13" customWidth="1"/>
    <col min="4350" max="4353" width="0" hidden="1" customWidth="1"/>
    <col min="4579" max="4579" width="45.77734375" customWidth="1"/>
    <col min="4580" max="4597" width="0" hidden="1" customWidth="1"/>
    <col min="4598" max="4598" width="13.77734375" customWidth="1"/>
    <col min="4599" max="4599" width="13.33203125" customWidth="1"/>
    <col min="4600" max="4600" width="12.44140625" customWidth="1"/>
    <col min="4601" max="4601" width="7.77734375" customWidth="1"/>
    <col min="4602" max="4603" width="13.33203125" customWidth="1"/>
    <col min="4605" max="4605" width="13" customWidth="1"/>
    <col min="4606" max="4609" width="0" hidden="1" customWidth="1"/>
    <col min="4835" max="4835" width="45.77734375" customWidth="1"/>
    <col min="4836" max="4853" width="0" hidden="1" customWidth="1"/>
    <col min="4854" max="4854" width="13.77734375" customWidth="1"/>
    <col min="4855" max="4855" width="13.33203125" customWidth="1"/>
    <col min="4856" max="4856" width="12.44140625" customWidth="1"/>
    <col min="4857" max="4857" width="7.77734375" customWidth="1"/>
    <col min="4858" max="4859" width="13.33203125" customWidth="1"/>
    <col min="4861" max="4861" width="13" customWidth="1"/>
    <col min="4862" max="4865" width="0" hidden="1" customWidth="1"/>
    <col min="5091" max="5091" width="45.77734375" customWidth="1"/>
    <col min="5092" max="5109" width="0" hidden="1" customWidth="1"/>
    <col min="5110" max="5110" width="13.77734375" customWidth="1"/>
    <col min="5111" max="5111" width="13.33203125" customWidth="1"/>
    <col min="5112" max="5112" width="12.44140625" customWidth="1"/>
    <col min="5113" max="5113" width="7.77734375" customWidth="1"/>
    <col min="5114" max="5115" width="13.33203125" customWidth="1"/>
    <col min="5117" max="5117" width="13" customWidth="1"/>
    <col min="5118" max="5121" width="0" hidden="1" customWidth="1"/>
    <col min="5347" max="5347" width="45.77734375" customWidth="1"/>
    <col min="5348" max="5365" width="0" hidden="1" customWidth="1"/>
    <col min="5366" max="5366" width="13.77734375" customWidth="1"/>
    <col min="5367" max="5367" width="13.33203125" customWidth="1"/>
    <col min="5368" max="5368" width="12.44140625" customWidth="1"/>
    <col min="5369" max="5369" width="7.77734375" customWidth="1"/>
    <col min="5370" max="5371" width="13.33203125" customWidth="1"/>
    <col min="5373" max="5373" width="13" customWidth="1"/>
    <col min="5374" max="5377" width="0" hidden="1" customWidth="1"/>
    <col min="5603" max="5603" width="45.77734375" customWidth="1"/>
    <col min="5604" max="5621" width="0" hidden="1" customWidth="1"/>
    <col min="5622" max="5622" width="13.77734375" customWidth="1"/>
    <col min="5623" max="5623" width="13.33203125" customWidth="1"/>
    <col min="5624" max="5624" width="12.44140625" customWidth="1"/>
    <col min="5625" max="5625" width="7.77734375" customWidth="1"/>
    <col min="5626" max="5627" width="13.33203125" customWidth="1"/>
    <col min="5629" max="5629" width="13" customWidth="1"/>
    <col min="5630" max="5633" width="0" hidden="1" customWidth="1"/>
    <col min="5859" max="5859" width="45.77734375" customWidth="1"/>
    <col min="5860" max="5877" width="0" hidden="1" customWidth="1"/>
    <col min="5878" max="5878" width="13.77734375" customWidth="1"/>
    <col min="5879" max="5879" width="13.33203125" customWidth="1"/>
    <col min="5880" max="5880" width="12.44140625" customWidth="1"/>
    <col min="5881" max="5881" width="7.77734375" customWidth="1"/>
    <col min="5882" max="5883" width="13.33203125" customWidth="1"/>
    <col min="5885" max="5885" width="13" customWidth="1"/>
    <col min="5886" max="5889" width="0" hidden="1" customWidth="1"/>
    <col min="6115" max="6115" width="45.77734375" customWidth="1"/>
    <col min="6116" max="6133" width="0" hidden="1" customWidth="1"/>
    <col min="6134" max="6134" width="13.77734375" customWidth="1"/>
    <col min="6135" max="6135" width="13.33203125" customWidth="1"/>
    <col min="6136" max="6136" width="12.44140625" customWidth="1"/>
    <col min="6137" max="6137" width="7.77734375" customWidth="1"/>
    <col min="6138" max="6139" width="13.33203125" customWidth="1"/>
    <col min="6141" max="6141" width="13" customWidth="1"/>
    <col min="6142" max="6145" width="0" hidden="1" customWidth="1"/>
    <col min="6371" max="6371" width="45.77734375" customWidth="1"/>
    <col min="6372" max="6389" width="0" hidden="1" customWidth="1"/>
    <col min="6390" max="6390" width="13.77734375" customWidth="1"/>
    <col min="6391" max="6391" width="13.33203125" customWidth="1"/>
    <col min="6392" max="6392" width="12.44140625" customWidth="1"/>
    <col min="6393" max="6393" width="7.77734375" customWidth="1"/>
    <col min="6394" max="6395" width="13.33203125" customWidth="1"/>
    <col min="6397" max="6397" width="13" customWidth="1"/>
    <col min="6398" max="6401" width="0" hidden="1" customWidth="1"/>
    <col min="6627" max="6627" width="45.77734375" customWidth="1"/>
    <col min="6628" max="6645" width="0" hidden="1" customWidth="1"/>
    <col min="6646" max="6646" width="13.77734375" customWidth="1"/>
    <col min="6647" max="6647" width="13.33203125" customWidth="1"/>
    <col min="6648" max="6648" width="12.44140625" customWidth="1"/>
    <col min="6649" max="6649" width="7.77734375" customWidth="1"/>
    <col min="6650" max="6651" width="13.33203125" customWidth="1"/>
    <col min="6653" max="6653" width="13" customWidth="1"/>
    <col min="6654" max="6657" width="0" hidden="1" customWidth="1"/>
    <col min="6883" max="6883" width="45.77734375" customWidth="1"/>
    <col min="6884" max="6901" width="0" hidden="1" customWidth="1"/>
    <col min="6902" max="6902" width="13.77734375" customWidth="1"/>
    <col min="6903" max="6903" width="13.33203125" customWidth="1"/>
    <col min="6904" max="6904" width="12.44140625" customWidth="1"/>
    <col min="6905" max="6905" width="7.77734375" customWidth="1"/>
    <col min="6906" max="6907" width="13.33203125" customWidth="1"/>
    <col min="6909" max="6909" width="13" customWidth="1"/>
    <col min="6910" max="6913" width="0" hidden="1" customWidth="1"/>
    <col min="7139" max="7139" width="45.77734375" customWidth="1"/>
    <col min="7140" max="7157" width="0" hidden="1" customWidth="1"/>
    <col min="7158" max="7158" width="13.77734375" customWidth="1"/>
    <col min="7159" max="7159" width="13.33203125" customWidth="1"/>
    <col min="7160" max="7160" width="12.44140625" customWidth="1"/>
    <col min="7161" max="7161" width="7.77734375" customWidth="1"/>
    <col min="7162" max="7163" width="13.33203125" customWidth="1"/>
    <col min="7165" max="7165" width="13" customWidth="1"/>
    <col min="7166" max="7169" width="0" hidden="1" customWidth="1"/>
    <col min="7395" max="7395" width="45.77734375" customWidth="1"/>
    <col min="7396" max="7413" width="0" hidden="1" customWidth="1"/>
    <col min="7414" max="7414" width="13.77734375" customWidth="1"/>
    <col min="7415" max="7415" width="13.33203125" customWidth="1"/>
    <col min="7416" max="7416" width="12.44140625" customWidth="1"/>
    <col min="7417" max="7417" width="7.77734375" customWidth="1"/>
    <col min="7418" max="7419" width="13.33203125" customWidth="1"/>
    <col min="7421" max="7421" width="13" customWidth="1"/>
    <col min="7422" max="7425" width="0" hidden="1" customWidth="1"/>
    <col min="7651" max="7651" width="45.77734375" customWidth="1"/>
    <col min="7652" max="7669" width="0" hidden="1" customWidth="1"/>
    <col min="7670" max="7670" width="13.77734375" customWidth="1"/>
    <col min="7671" max="7671" width="13.33203125" customWidth="1"/>
    <col min="7672" max="7672" width="12.44140625" customWidth="1"/>
    <col min="7673" max="7673" width="7.77734375" customWidth="1"/>
    <col min="7674" max="7675" width="13.33203125" customWidth="1"/>
    <col min="7677" max="7677" width="13" customWidth="1"/>
    <col min="7678" max="7681" width="0" hidden="1" customWidth="1"/>
    <col min="7907" max="7907" width="45.77734375" customWidth="1"/>
    <col min="7908" max="7925" width="0" hidden="1" customWidth="1"/>
    <col min="7926" max="7926" width="13.77734375" customWidth="1"/>
    <col min="7927" max="7927" width="13.33203125" customWidth="1"/>
    <col min="7928" max="7928" width="12.44140625" customWidth="1"/>
    <col min="7929" max="7929" width="7.77734375" customWidth="1"/>
    <col min="7930" max="7931" width="13.33203125" customWidth="1"/>
    <col min="7933" max="7933" width="13" customWidth="1"/>
    <col min="7934" max="7937" width="0" hidden="1" customWidth="1"/>
    <col min="8163" max="8163" width="45.77734375" customWidth="1"/>
    <col min="8164" max="8181" width="0" hidden="1" customWidth="1"/>
    <col min="8182" max="8182" width="13.77734375" customWidth="1"/>
    <col min="8183" max="8183" width="13.33203125" customWidth="1"/>
    <col min="8184" max="8184" width="12.44140625" customWidth="1"/>
    <col min="8185" max="8185" width="7.77734375" customWidth="1"/>
    <col min="8186" max="8187" width="13.33203125" customWidth="1"/>
    <col min="8189" max="8189" width="13" customWidth="1"/>
    <col min="8190" max="8193" width="0" hidden="1" customWidth="1"/>
    <col min="8419" max="8419" width="45.77734375" customWidth="1"/>
    <col min="8420" max="8437" width="0" hidden="1" customWidth="1"/>
    <col min="8438" max="8438" width="13.77734375" customWidth="1"/>
    <col min="8439" max="8439" width="13.33203125" customWidth="1"/>
    <col min="8440" max="8440" width="12.44140625" customWidth="1"/>
    <col min="8441" max="8441" width="7.77734375" customWidth="1"/>
    <col min="8442" max="8443" width="13.33203125" customWidth="1"/>
    <col min="8445" max="8445" width="13" customWidth="1"/>
    <col min="8446" max="8449" width="0" hidden="1" customWidth="1"/>
    <col min="8675" max="8675" width="45.77734375" customWidth="1"/>
    <col min="8676" max="8693" width="0" hidden="1" customWidth="1"/>
    <col min="8694" max="8694" width="13.77734375" customWidth="1"/>
    <col min="8695" max="8695" width="13.33203125" customWidth="1"/>
    <col min="8696" max="8696" width="12.44140625" customWidth="1"/>
    <col min="8697" max="8697" width="7.77734375" customWidth="1"/>
    <col min="8698" max="8699" width="13.33203125" customWidth="1"/>
    <col min="8701" max="8701" width="13" customWidth="1"/>
    <col min="8702" max="8705" width="0" hidden="1" customWidth="1"/>
    <col min="8931" max="8931" width="45.77734375" customWidth="1"/>
    <col min="8932" max="8949" width="0" hidden="1" customWidth="1"/>
    <col min="8950" max="8950" width="13.77734375" customWidth="1"/>
    <col min="8951" max="8951" width="13.33203125" customWidth="1"/>
    <col min="8952" max="8952" width="12.44140625" customWidth="1"/>
    <col min="8953" max="8953" width="7.77734375" customWidth="1"/>
    <col min="8954" max="8955" width="13.33203125" customWidth="1"/>
    <col min="8957" max="8957" width="13" customWidth="1"/>
    <col min="8958" max="8961" width="0" hidden="1" customWidth="1"/>
    <col min="9187" max="9187" width="45.77734375" customWidth="1"/>
    <col min="9188" max="9205" width="0" hidden="1" customWidth="1"/>
    <col min="9206" max="9206" width="13.77734375" customWidth="1"/>
    <col min="9207" max="9207" width="13.33203125" customWidth="1"/>
    <col min="9208" max="9208" width="12.44140625" customWidth="1"/>
    <col min="9209" max="9209" width="7.77734375" customWidth="1"/>
    <col min="9210" max="9211" width="13.33203125" customWidth="1"/>
    <col min="9213" max="9213" width="13" customWidth="1"/>
    <col min="9214" max="9217" width="0" hidden="1" customWidth="1"/>
    <col min="9443" max="9443" width="45.77734375" customWidth="1"/>
    <col min="9444" max="9461" width="0" hidden="1" customWidth="1"/>
    <col min="9462" max="9462" width="13.77734375" customWidth="1"/>
    <col min="9463" max="9463" width="13.33203125" customWidth="1"/>
    <col min="9464" max="9464" width="12.44140625" customWidth="1"/>
    <col min="9465" max="9465" width="7.77734375" customWidth="1"/>
    <col min="9466" max="9467" width="13.33203125" customWidth="1"/>
    <col min="9469" max="9469" width="13" customWidth="1"/>
    <col min="9470" max="9473" width="0" hidden="1" customWidth="1"/>
    <col min="9699" max="9699" width="45.77734375" customWidth="1"/>
    <col min="9700" max="9717" width="0" hidden="1" customWidth="1"/>
    <col min="9718" max="9718" width="13.77734375" customWidth="1"/>
    <col min="9719" max="9719" width="13.33203125" customWidth="1"/>
    <col min="9720" max="9720" width="12.44140625" customWidth="1"/>
    <col min="9721" max="9721" width="7.77734375" customWidth="1"/>
    <col min="9722" max="9723" width="13.33203125" customWidth="1"/>
    <col min="9725" max="9725" width="13" customWidth="1"/>
    <col min="9726" max="9729" width="0" hidden="1" customWidth="1"/>
    <col min="9955" max="9955" width="45.77734375" customWidth="1"/>
    <col min="9956" max="9973" width="0" hidden="1" customWidth="1"/>
    <col min="9974" max="9974" width="13.77734375" customWidth="1"/>
    <col min="9975" max="9975" width="13.33203125" customWidth="1"/>
    <col min="9976" max="9976" width="12.44140625" customWidth="1"/>
    <col min="9977" max="9977" width="7.77734375" customWidth="1"/>
    <col min="9978" max="9979" width="13.33203125" customWidth="1"/>
    <col min="9981" max="9981" width="13" customWidth="1"/>
    <col min="9982" max="9985" width="0" hidden="1" customWidth="1"/>
    <col min="10211" max="10211" width="45.77734375" customWidth="1"/>
    <col min="10212" max="10229" width="0" hidden="1" customWidth="1"/>
    <col min="10230" max="10230" width="13.77734375" customWidth="1"/>
    <col min="10231" max="10231" width="13.33203125" customWidth="1"/>
    <col min="10232" max="10232" width="12.44140625" customWidth="1"/>
    <col min="10233" max="10233" width="7.77734375" customWidth="1"/>
    <col min="10234" max="10235" width="13.33203125" customWidth="1"/>
    <col min="10237" max="10237" width="13" customWidth="1"/>
    <col min="10238" max="10241" width="0" hidden="1" customWidth="1"/>
    <col min="10467" max="10467" width="45.77734375" customWidth="1"/>
    <col min="10468" max="10485" width="0" hidden="1" customWidth="1"/>
    <col min="10486" max="10486" width="13.77734375" customWidth="1"/>
    <col min="10487" max="10487" width="13.33203125" customWidth="1"/>
    <col min="10488" max="10488" width="12.44140625" customWidth="1"/>
    <col min="10489" max="10489" width="7.77734375" customWidth="1"/>
    <col min="10490" max="10491" width="13.33203125" customWidth="1"/>
    <col min="10493" max="10493" width="13" customWidth="1"/>
    <col min="10494" max="10497" width="0" hidden="1" customWidth="1"/>
    <col min="10723" max="10723" width="45.77734375" customWidth="1"/>
    <col min="10724" max="10741" width="0" hidden="1" customWidth="1"/>
    <col min="10742" max="10742" width="13.77734375" customWidth="1"/>
    <col min="10743" max="10743" width="13.33203125" customWidth="1"/>
    <col min="10744" max="10744" width="12.44140625" customWidth="1"/>
    <col min="10745" max="10745" width="7.77734375" customWidth="1"/>
    <col min="10746" max="10747" width="13.33203125" customWidth="1"/>
    <col min="10749" max="10749" width="13" customWidth="1"/>
    <col min="10750" max="10753" width="0" hidden="1" customWidth="1"/>
    <col min="10979" max="10979" width="45.77734375" customWidth="1"/>
    <col min="10980" max="10997" width="0" hidden="1" customWidth="1"/>
    <col min="10998" max="10998" width="13.77734375" customWidth="1"/>
    <col min="10999" max="10999" width="13.33203125" customWidth="1"/>
    <col min="11000" max="11000" width="12.44140625" customWidth="1"/>
    <col min="11001" max="11001" width="7.77734375" customWidth="1"/>
    <col min="11002" max="11003" width="13.33203125" customWidth="1"/>
    <col min="11005" max="11005" width="13" customWidth="1"/>
    <col min="11006" max="11009" width="0" hidden="1" customWidth="1"/>
    <col min="11235" max="11235" width="45.77734375" customWidth="1"/>
    <col min="11236" max="11253" width="0" hidden="1" customWidth="1"/>
    <col min="11254" max="11254" width="13.77734375" customWidth="1"/>
    <col min="11255" max="11255" width="13.33203125" customWidth="1"/>
    <col min="11256" max="11256" width="12.44140625" customWidth="1"/>
    <col min="11257" max="11257" width="7.77734375" customWidth="1"/>
    <col min="11258" max="11259" width="13.33203125" customWidth="1"/>
    <col min="11261" max="11261" width="13" customWidth="1"/>
    <col min="11262" max="11265" width="0" hidden="1" customWidth="1"/>
    <col min="11491" max="11491" width="45.77734375" customWidth="1"/>
    <col min="11492" max="11509" width="0" hidden="1" customWidth="1"/>
    <col min="11510" max="11510" width="13.77734375" customWidth="1"/>
    <col min="11511" max="11511" width="13.33203125" customWidth="1"/>
    <col min="11512" max="11512" width="12.44140625" customWidth="1"/>
    <col min="11513" max="11513" width="7.77734375" customWidth="1"/>
    <col min="11514" max="11515" width="13.33203125" customWidth="1"/>
    <col min="11517" max="11517" width="13" customWidth="1"/>
    <col min="11518" max="11521" width="0" hidden="1" customWidth="1"/>
    <col min="11747" max="11747" width="45.77734375" customWidth="1"/>
    <col min="11748" max="11765" width="0" hidden="1" customWidth="1"/>
    <col min="11766" max="11766" width="13.77734375" customWidth="1"/>
    <col min="11767" max="11767" width="13.33203125" customWidth="1"/>
    <col min="11768" max="11768" width="12.44140625" customWidth="1"/>
    <col min="11769" max="11769" width="7.77734375" customWidth="1"/>
    <col min="11770" max="11771" width="13.33203125" customWidth="1"/>
    <col min="11773" max="11773" width="13" customWidth="1"/>
    <col min="11774" max="11777" width="0" hidden="1" customWidth="1"/>
    <col min="12003" max="12003" width="45.77734375" customWidth="1"/>
    <col min="12004" max="12021" width="0" hidden="1" customWidth="1"/>
    <col min="12022" max="12022" width="13.77734375" customWidth="1"/>
    <col min="12023" max="12023" width="13.33203125" customWidth="1"/>
    <col min="12024" max="12024" width="12.44140625" customWidth="1"/>
    <col min="12025" max="12025" width="7.77734375" customWidth="1"/>
    <col min="12026" max="12027" width="13.33203125" customWidth="1"/>
    <col min="12029" max="12029" width="13" customWidth="1"/>
    <col min="12030" max="12033" width="0" hidden="1" customWidth="1"/>
    <col min="12259" max="12259" width="45.77734375" customWidth="1"/>
    <col min="12260" max="12277" width="0" hidden="1" customWidth="1"/>
    <col min="12278" max="12278" width="13.77734375" customWidth="1"/>
    <col min="12279" max="12279" width="13.33203125" customWidth="1"/>
    <col min="12280" max="12280" width="12.44140625" customWidth="1"/>
    <col min="12281" max="12281" width="7.77734375" customWidth="1"/>
    <col min="12282" max="12283" width="13.33203125" customWidth="1"/>
    <col min="12285" max="12285" width="13" customWidth="1"/>
    <col min="12286" max="12289" width="0" hidden="1" customWidth="1"/>
    <col min="12515" max="12515" width="45.77734375" customWidth="1"/>
    <col min="12516" max="12533" width="0" hidden="1" customWidth="1"/>
    <col min="12534" max="12534" width="13.77734375" customWidth="1"/>
    <col min="12535" max="12535" width="13.33203125" customWidth="1"/>
    <col min="12536" max="12536" width="12.44140625" customWidth="1"/>
    <col min="12537" max="12537" width="7.77734375" customWidth="1"/>
    <col min="12538" max="12539" width="13.33203125" customWidth="1"/>
    <col min="12541" max="12541" width="13" customWidth="1"/>
    <col min="12542" max="12545" width="0" hidden="1" customWidth="1"/>
    <col min="12771" max="12771" width="45.77734375" customWidth="1"/>
    <col min="12772" max="12789" width="0" hidden="1" customWidth="1"/>
    <col min="12790" max="12790" width="13.77734375" customWidth="1"/>
    <col min="12791" max="12791" width="13.33203125" customWidth="1"/>
    <col min="12792" max="12792" width="12.44140625" customWidth="1"/>
    <col min="12793" max="12793" width="7.77734375" customWidth="1"/>
    <col min="12794" max="12795" width="13.33203125" customWidth="1"/>
    <col min="12797" max="12797" width="13" customWidth="1"/>
    <col min="12798" max="12801" width="0" hidden="1" customWidth="1"/>
    <col min="13027" max="13027" width="45.77734375" customWidth="1"/>
    <col min="13028" max="13045" width="0" hidden="1" customWidth="1"/>
    <col min="13046" max="13046" width="13.77734375" customWidth="1"/>
    <col min="13047" max="13047" width="13.33203125" customWidth="1"/>
    <col min="13048" max="13048" width="12.44140625" customWidth="1"/>
    <col min="13049" max="13049" width="7.77734375" customWidth="1"/>
    <col min="13050" max="13051" width="13.33203125" customWidth="1"/>
    <col min="13053" max="13053" width="13" customWidth="1"/>
    <col min="13054" max="13057" width="0" hidden="1" customWidth="1"/>
    <col min="13283" max="13283" width="45.77734375" customWidth="1"/>
    <col min="13284" max="13301" width="0" hidden="1" customWidth="1"/>
    <col min="13302" max="13302" width="13.77734375" customWidth="1"/>
    <col min="13303" max="13303" width="13.33203125" customWidth="1"/>
    <col min="13304" max="13304" width="12.44140625" customWidth="1"/>
    <col min="13305" max="13305" width="7.77734375" customWidth="1"/>
    <col min="13306" max="13307" width="13.33203125" customWidth="1"/>
    <col min="13309" max="13309" width="13" customWidth="1"/>
    <col min="13310" max="13313" width="0" hidden="1" customWidth="1"/>
    <col min="13539" max="13539" width="45.77734375" customWidth="1"/>
    <col min="13540" max="13557" width="0" hidden="1" customWidth="1"/>
    <col min="13558" max="13558" width="13.77734375" customWidth="1"/>
    <col min="13559" max="13559" width="13.33203125" customWidth="1"/>
    <col min="13560" max="13560" width="12.44140625" customWidth="1"/>
    <col min="13561" max="13561" width="7.77734375" customWidth="1"/>
    <col min="13562" max="13563" width="13.33203125" customWidth="1"/>
    <col min="13565" max="13565" width="13" customWidth="1"/>
    <col min="13566" max="13569" width="0" hidden="1" customWidth="1"/>
    <col min="13795" max="13795" width="45.77734375" customWidth="1"/>
    <col min="13796" max="13813" width="0" hidden="1" customWidth="1"/>
    <col min="13814" max="13814" width="13.77734375" customWidth="1"/>
    <col min="13815" max="13815" width="13.33203125" customWidth="1"/>
    <col min="13816" max="13816" width="12.44140625" customWidth="1"/>
    <col min="13817" max="13817" width="7.77734375" customWidth="1"/>
    <col min="13818" max="13819" width="13.33203125" customWidth="1"/>
    <col min="13821" max="13821" width="13" customWidth="1"/>
    <col min="13822" max="13825" width="0" hidden="1" customWidth="1"/>
    <col min="14051" max="14051" width="45.77734375" customWidth="1"/>
    <col min="14052" max="14069" width="0" hidden="1" customWidth="1"/>
    <col min="14070" max="14070" width="13.77734375" customWidth="1"/>
    <col min="14071" max="14071" width="13.33203125" customWidth="1"/>
    <col min="14072" max="14072" width="12.44140625" customWidth="1"/>
    <col min="14073" max="14073" width="7.77734375" customWidth="1"/>
    <col min="14074" max="14075" width="13.33203125" customWidth="1"/>
    <col min="14077" max="14077" width="13" customWidth="1"/>
    <col min="14078" max="14081" width="0" hidden="1" customWidth="1"/>
    <col min="14307" max="14307" width="45.77734375" customWidth="1"/>
    <col min="14308" max="14325" width="0" hidden="1" customWidth="1"/>
    <col min="14326" max="14326" width="13.77734375" customWidth="1"/>
    <col min="14327" max="14327" width="13.33203125" customWidth="1"/>
    <col min="14328" max="14328" width="12.44140625" customWidth="1"/>
    <col min="14329" max="14329" width="7.77734375" customWidth="1"/>
    <col min="14330" max="14331" width="13.33203125" customWidth="1"/>
    <col min="14333" max="14333" width="13" customWidth="1"/>
    <col min="14334" max="14337" width="0" hidden="1" customWidth="1"/>
    <col min="14563" max="14563" width="45.77734375" customWidth="1"/>
    <col min="14564" max="14581" width="0" hidden="1" customWidth="1"/>
    <col min="14582" max="14582" width="13.77734375" customWidth="1"/>
    <col min="14583" max="14583" width="13.33203125" customWidth="1"/>
    <col min="14584" max="14584" width="12.44140625" customWidth="1"/>
    <col min="14585" max="14585" width="7.77734375" customWidth="1"/>
    <col min="14586" max="14587" width="13.33203125" customWidth="1"/>
    <col min="14589" max="14589" width="13" customWidth="1"/>
    <col min="14590" max="14593" width="0" hidden="1" customWidth="1"/>
    <col min="14819" max="14819" width="45.77734375" customWidth="1"/>
    <col min="14820" max="14837" width="0" hidden="1" customWidth="1"/>
    <col min="14838" max="14838" width="13.77734375" customWidth="1"/>
    <col min="14839" max="14839" width="13.33203125" customWidth="1"/>
    <col min="14840" max="14840" width="12.44140625" customWidth="1"/>
    <col min="14841" max="14841" width="7.77734375" customWidth="1"/>
    <col min="14842" max="14843" width="13.33203125" customWidth="1"/>
    <col min="14845" max="14845" width="13" customWidth="1"/>
    <col min="14846" max="14849" width="0" hidden="1" customWidth="1"/>
    <col min="15075" max="15075" width="45.77734375" customWidth="1"/>
    <col min="15076" max="15093" width="0" hidden="1" customWidth="1"/>
    <col min="15094" max="15094" width="13.77734375" customWidth="1"/>
    <col min="15095" max="15095" width="13.33203125" customWidth="1"/>
    <col min="15096" max="15096" width="12.44140625" customWidth="1"/>
    <col min="15097" max="15097" width="7.77734375" customWidth="1"/>
    <col min="15098" max="15099" width="13.33203125" customWidth="1"/>
    <col min="15101" max="15101" width="13" customWidth="1"/>
    <col min="15102" max="15105" width="0" hidden="1" customWidth="1"/>
    <col min="15331" max="15331" width="45.77734375" customWidth="1"/>
    <col min="15332" max="15349" width="0" hidden="1" customWidth="1"/>
    <col min="15350" max="15350" width="13.77734375" customWidth="1"/>
    <col min="15351" max="15351" width="13.33203125" customWidth="1"/>
    <col min="15352" max="15352" width="12.44140625" customWidth="1"/>
    <col min="15353" max="15353" width="7.77734375" customWidth="1"/>
    <col min="15354" max="15355" width="13.33203125" customWidth="1"/>
    <col min="15357" max="15357" width="13" customWidth="1"/>
    <col min="15358" max="15361" width="0" hidden="1" customWidth="1"/>
    <col min="15587" max="15587" width="45.77734375" customWidth="1"/>
    <col min="15588" max="15605" width="0" hidden="1" customWidth="1"/>
    <col min="15606" max="15606" width="13.77734375" customWidth="1"/>
    <col min="15607" max="15607" width="13.33203125" customWidth="1"/>
    <col min="15608" max="15608" width="12.44140625" customWidth="1"/>
    <col min="15609" max="15609" width="7.77734375" customWidth="1"/>
    <col min="15610" max="15611" width="13.33203125" customWidth="1"/>
    <col min="15613" max="15613" width="13" customWidth="1"/>
    <col min="15614" max="15617" width="0" hidden="1" customWidth="1"/>
    <col min="15843" max="15843" width="45.77734375" customWidth="1"/>
    <col min="15844" max="15861" width="0" hidden="1" customWidth="1"/>
    <col min="15862" max="15862" width="13.77734375" customWidth="1"/>
    <col min="15863" max="15863" width="13.33203125" customWidth="1"/>
    <col min="15864" max="15864" width="12.44140625" customWidth="1"/>
    <col min="15865" max="15865" width="7.77734375" customWidth="1"/>
    <col min="15866" max="15867" width="13.33203125" customWidth="1"/>
    <col min="15869" max="15869" width="13" customWidth="1"/>
    <col min="15870" max="15873" width="0" hidden="1" customWidth="1"/>
    <col min="16099" max="16099" width="45.77734375" customWidth="1"/>
    <col min="16100" max="16117" width="0" hidden="1" customWidth="1"/>
    <col min="16118" max="16118" width="13.77734375" customWidth="1"/>
    <col min="16119" max="16119" width="13.33203125" customWidth="1"/>
    <col min="16120" max="16120" width="12.44140625" customWidth="1"/>
    <col min="16121" max="16121" width="7.77734375" customWidth="1"/>
    <col min="16122" max="16123" width="13.33203125" customWidth="1"/>
    <col min="16125" max="16125" width="13" customWidth="1"/>
    <col min="16126" max="16129" width="0" hidden="1" customWidth="1"/>
  </cols>
  <sheetData>
    <row r="1" spans="1:10" ht="15.6" x14ac:dyDescent="0.3">
      <c r="A1" s="706" t="s">
        <v>393</v>
      </c>
      <c r="B1" s="706"/>
      <c r="C1" s="706"/>
      <c r="D1" s="706"/>
      <c r="E1" s="706"/>
      <c r="F1" s="706"/>
      <c r="G1" s="706"/>
      <c r="H1" s="706"/>
      <c r="I1" s="706"/>
    </row>
    <row r="2" spans="1:10" ht="15" thickBot="1" x14ac:dyDescent="0.35">
      <c r="A2" s="516"/>
      <c r="B2" s="517"/>
      <c r="C2" s="517"/>
      <c r="D2" s="517"/>
      <c r="E2" s="517"/>
      <c r="F2" s="518"/>
      <c r="G2" s="518"/>
    </row>
    <row r="3" spans="1:10" ht="13.5" customHeight="1" thickTop="1" x14ac:dyDescent="0.3">
      <c r="A3" s="707" t="s">
        <v>3</v>
      </c>
      <c r="B3" s="563" t="s">
        <v>99</v>
      </c>
      <c r="C3" s="563" t="s">
        <v>100</v>
      </c>
      <c r="D3" s="563" t="s">
        <v>101</v>
      </c>
      <c r="E3" s="563" t="s">
        <v>102</v>
      </c>
      <c r="F3" s="718" t="s">
        <v>103</v>
      </c>
      <c r="G3" s="718" t="s">
        <v>104</v>
      </c>
      <c r="H3" s="718" t="s">
        <v>105</v>
      </c>
      <c r="I3" s="721" t="s">
        <v>106</v>
      </c>
    </row>
    <row r="4" spans="1:10" x14ac:dyDescent="0.3">
      <c r="A4" s="708"/>
      <c r="B4" s="727"/>
      <c r="C4" s="727"/>
      <c r="D4" s="727"/>
      <c r="E4" s="727"/>
      <c r="F4" s="719"/>
      <c r="G4" s="719"/>
      <c r="H4" s="719"/>
      <c r="I4" s="722"/>
    </row>
    <row r="5" spans="1:10" ht="15" thickBot="1" x14ac:dyDescent="0.35">
      <c r="A5" s="708"/>
      <c r="B5" s="564"/>
      <c r="C5" s="564"/>
      <c r="D5" s="564"/>
      <c r="E5" s="564"/>
      <c r="F5" s="720"/>
      <c r="G5" s="720"/>
      <c r="H5" s="720"/>
      <c r="I5" s="723"/>
    </row>
    <row r="6" spans="1:10" ht="15" thickTop="1" x14ac:dyDescent="0.3">
      <c r="A6" s="519" t="s">
        <v>394</v>
      </c>
      <c r="B6" s="521">
        <v>15098744.329999998</v>
      </c>
      <c r="C6" s="521">
        <v>17534990.719999999</v>
      </c>
      <c r="D6" s="521">
        <v>17441665.920000002</v>
      </c>
      <c r="E6" s="520">
        <v>17405713</v>
      </c>
      <c r="F6" s="520">
        <v>19556265</v>
      </c>
      <c r="G6" s="521">
        <v>1.1235543755087769</v>
      </c>
      <c r="H6" s="520">
        <v>19732187</v>
      </c>
      <c r="I6" s="522">
        <v>19750121</v>
      </c>
      <c r="J6" s="523"/>
    </row>
    <row r="7" spans="1:10" ht="15" thickBot="1" x14ac:dyDescent="0.35">
      <c r="A7" s="524" t="s">
        <v>395</v>
      </c>
      <c r="B7" s="525">
        <v>14807895.809999999</v>
      </c>
      <c r="C7" s="525">
        <v>17087777.59</v>
      </c>
      <c r="D7" s="525">
        <v>17393407.829999998</v>
      </c>
      <c r="E7" s="505">
        <v>17463456</v>
      </c>
      <c r="F7" s="505">
        <v>19468603</v>
      </c>
      <c r="G7" s="525">
        <v>1.1148195981368179</v>
      </c>
      <c r="H7" s="505">
        <v>19090290</v>
      </c>
      <c r="I7" s="507">
        <v>19062484</v>
      </c>
      <c r="J7" s="523"/>
    </row>
    <row r="8" spans="1:10" ht="15" thickBot="1" x14ac:dyDescent="0.35">
      <c r="A8" s="526" t="s">
        <v>396</v>
      </c>
      <c r="B8" s="528">
        <f t="shared" ref="B8:F8" si="0">B6-B7</f>
        <v>290848.51999999955</v>
      </c>
      <c r="C8" s="528">
        <f t="shared" si="0"/>
        <v>447213.12999999896</v>
      </c>
      <c r="D8" s="528">
        <f t="shared" si="0"/>
        <v>48258.090000003576</v>
      </c>
      <c r="E8" s="527">
        <f t="shared" si="0"/>
        <v>-57743</v>
      </c>
      <c r="F8" s="527">
        <f t="shared" si="0"/>
        <v>87662</v>
      </c>
      <c r="G8" s="528"/>
      <c r="H8" s="527">
        <f>H6-H7</f>
        <v>641897</v>
      </c>
      <c r="I8" s="529">
        <f>I6-I7</f>
        <v>687637</v>
      </c>
    </row>
    <row r="9" spans="1:10" ht="15.6" thickTop="1" thickBot="1" x14ac:dyDescent="0.35">
      <c r="A9" s="724"/>
      <c r="B9" s="725"/>
      <c r="C9" s="725"/>
      <c r="D9" s="725"/>
      <c r="E9" s="725"/>
      <c r="F9" s="725"/>
      <c r="G9" s="725"/>
      <c r="H9" s="725"/>
      <c r="I9" s="726"/>
    </row>
    <row r="10" spans="1:10" ht="15" thickTop="1" x14ac:dyDescent="0.3">
      <c r="A10" s="519" t="s">
        <v>397</v>
      </c>
      <c r="B10" s="521">
        <v>3393484.54</v>
      </c>
      <c r="C10" s="521">
        <v>967514.34</v>
      </c>
      <c r="D10" s="521">
        <v>1455646.56</v>
      </c>
      <c r="E10" s="520">
        <v>6758317</v>
      </c>
      <c r="F10" s="520">
        <v>8066981</v>
      </c>
      <c r="G10" s="521">
        <v>1.1936375579896592</v>
      </c>
      <c r="H10" s="520">
        <v>0</v>
      </c>
      <c r="I10" s="522">
        <v>0</v>
      </c>
    </row>
    <row r="11" spans="1:10" ht="15" thickBot="1" x14ac:dyDescent="0.35">
      <c r="A11" s="524" t="s">
        <v>398</v>
      </c>
      <c r="B11" s="525">
        <v>3770750.13</v>
      </c>
      <c r="C11" s="525">
        <v>3231552.74</v>
      </c>
      <c r="D11" s="525">
        <v>1724645.0499999998</v>
      </c>
      <c r="E11" s="505">
        <v>12339789</v>
      </c>
      <c r="F11" s="505">
        <v>12582858</v>
      </c>
      <c r="G11" s="525">
        <v>1.019697986732188</v>
      </c>
      <c r="H11" s="505">
        <v>0</v>
      </c>
      <c r="I11" s="507">
        <v>0</v>
      </c>
    </row>
    <row r="12" spans="1:10" ht="15" thickBot="1" x14ac:dyDescent="0.35">
      <c r="A12" s="530" t="s">
        <v>399</v>
      </c>
      <c r="B12" s="532">
        <f t="shared" ref="B12:D12" si="1">B10-B11</f>
        <v>-377265.58999999985</v>
      </c>
      <c r="C12" s="532">
        <f t="shared" si="1"/>
        <v>-2264038.4000000004</v>
      </c>
      <c r="D12" s="532">
        <f t="shared" si="1"/>
        <v>-268998.48999999976</v>
      </c>
      <c r="E12" s="531">
        <f>E10-E11</f>
        <v>-5581472</v>
      </c>
      <c r="F12" s="531">
        <f>F10-F11</f>
        <v>-4515877</v>
      </c>
      <c r="G12" s="531"/>
      <c r="H12" s="531">
        <f>H10-H11</f>
        <v>0</v>
      </c>
      <c r="I12" s="533">
        <f>I10-I11</f>
        <v>0</v>
      </c>
    </row>
    <row r="13" spans="1:10" ht="15.6" thickTop="1" thickBot="1" x14ac:dyDescent="0.35">
      <c r="A13" s="724"/>
      <c r="B13" s="725"/>
      <c r="C13" s="725"/>
      <c r="D13" s="725"/>
      <c r="E13" s="725"/>
      <c r="F13" s="725"/>
      <c r="G13" s="725"/>
      <c r="H13" s="725"/>
      <c r="I13" s="726"/>
    </row>
    <row r="14" spans="1:10" ht="15" thickTop="1" x14ac:dyDescent="0.3">
      <c r="A14" s="519" t="s">
        <v>400</v>
      </c>
      <c r="B14" s="521">
        <v>7627753.1299999999</v>
      </c>
      <c r="C14" s="521">
        <v>3362549.95</v>
      </c>
      <c r="D14" s="521">
        <v>2706921.38</v>
      </c>
      <c r="E14" s="520">
        <v>7995922</v>
      </c>
      <c r="F14" s="520">
        <v>7219156</v>
      </c>
      <c r="G14" s="521">
        <v>0.90285473019871876</v>
      </c>
      <c r="H14" s="520">
        <v>0</v>
      </c>
      <c r="I14" s="522">
        <v>0</v>
      </c>
    </row>
    <row r="15" spans="1:10" ht="15" thickBot="1" x14ac:dyDescent="0.35">
      <c r="A15" s="524" t="s">
        <v>401</v>
      </c>
      <c r="B15" s="525">
        <v>5533098.8300000001</v>
      </c>
      <c r="C15" s="525">
        <v>974810.43</v>
      </c>
      <c r="D15" s="525">
        <v>1735260.14</v>
      </c>
      <c r="E15" s="505">
        <v>2356707</v>
      </c>
      <c r="F15" s="505">
        <v>2790941</v>
      </c>
      <c r="G15" s="525">
        <v>1.184254555190781</v>
      </c>
      <c r="H15" s="505">
        <v>641897</v>
      </c>
      <c r="I15" s="507">
        <v>687637</v>
      </c>
    </row>
    <row r="16" spans="1:10" ht="15" thickBot="1" x14ac:dyDescent="0.35">
      <c r="A16" s="530" t="s">
        <v>402</v>
      </c>
      <c r="B16" s="532">
        <f t="shared" ref="B16" si="2">B14-B15</f>
        <v>2094654.2999999998</v>
      </c>
      <c r="C16" s="532">
        <f>C14-C15</f>
        <v>2387739.52</v>
      </c>
      <c r="D16" s="532">
        <f>D14-D15</f>
        <v>971661.24</v>
      </c>
      <c r="E16" s="531">
        <f>E14-E15</f>
        <v>5639215</v>
      </c>
      <c r="F16" s="531">
        <f>F14-F15</f>
        <v>4428215</v>
      </c>
      <c r="G16" s="531"/>
      <c r="H16" s="531">
        <f>H14-H15</f>
        <v>-641897</v>
      </c>
      <c r="I16" s="533">
        <f>I14-I15</f>
        <v>-687637</v>
      </c>
    </row>
    <row r="17" spans="1:23" ht="15.6" thickTop="1" thickBot="1" x14ac:dyDescent="0.35">
      <c r="A17" s="709"/>
      <c r="B17" s="710"/>
      <c r="C17" s="710"/>
      <c r="D17" s="710"/>
      <c r="E17" s="710"/>
      <c r="F17" s="710"/>
      <c r="G17" s="710"/>
      <c r="H17" s="710"/>
      <c r="I17" s="711"/>
    </row>
    <row r="18" spans="1:23" ht="11.4" customHeight="1" thickTop="1" x14ac:dyDescent="0.3">
      <c r="A18" s="712" t="s">
        <v>403</v>
      </c>
      <c r="B18" s="713"/>
      <c r="C18" s="713"/>
      <c r="D18" s="713"/>
      <c r="E18" s="713"/>
      <c r="F18" s="713"/>
      <c r="G18" s="713"/>
      <c r="H18" s="713"/>
      <c r="I18" s="714"/>
    </row>
    <row r="19" spans="1:23" ht="11.4" customHeight="1" thickBot="1" x14ac:dyDescent="0.35">
      <c r="A19" s="715"/>
      <c r="B19" s="716"/>
      <c r="C19" s="716"/>
      <c r="D19" s="716"/>
      <c r="E19" s="716"/>
      <c r="F19" s="716"/>
      <c r="G19" s="716"/>
      <c r="H19" s="716"/>
      <c r="I19" s="717"/>
    </row>
    <row r="20" spans="1:23" ht="16.8" thickTop="1" thickBot="1" x14ac:dyDescent="0.35">
      <c r="A20" s="534" t="s">
        <v>404</v>
      </c>
      <c r="B20" s="536">
        <f t="shared" ref="B20:D20" si="3">B8+B12+B16</f>
        <v>2008237.2299999995</v>
      </c>
      <c r="C20" s="536">
        <f t="shared" si="3"/>
        <v>570914.2499999986</v>
      </c>
      <c r="D20" s="536">
        <f t="shared" si="3"/>
        <v>750920.84000000381</v>
      </c>
      <c r="E20" s="535">
        <f>E8+E12+E16</f>
        <v>0</v>
      </c>
      <c r="F20" s="537">
        <f>F16+F12+F8</f>
        <v>0</v>
      </c>
      <c r="G20" s="535"/>
      <c r="H20" s="538">
        <f>H16+H12+H8</f>
        <v>0</v>
      </c>
      <c r="I20" s="539">
        <f>I16+I12+I8</f>
        <v>0</v>
      </c>
    </row>
    <row r="21" spans="1:23" ht="15" thickTop="1" x14ac:dyDescent="0.3"/>
    <row r="23" spans="1:23" x14ac:dyDescent="0.3">
      <c r="A23" t="s">
        <v>433</v>
      </c>
      <c r="T23" s="523"/>
      <c r="U23" s="523"/>
      <c r="V23" s="523"/>
      <c r="W23" s="523"/>
    </row>
    <row r="24" spans="1:23" x14ac:dyDescent="0.3">
      <c r="A24" t="s">
        <v>434</v>
      </c>
    </row>
    <row r="26" spans="1:23" x14ac:dyDescent="0.3">
      <c r="E26" s="738" t="s">
        <v>435</v>
      </c>
      <c r="F26" s="738"/>
      <c r="G26" s="738"/>
      <c r="H26" s="738"/>
    </row>
    <row r="27" spans="1:23" x14ac:dyDescent="0.3">
      <c r="E27" s="739" t="s">
        <v>436</v>
      </c>
      <c r="F27" s="739"/>
      <c r="G27" s="739"/>
      <c r="H27" s="739"/>
    </row>
  </sheetData>
  <mergeCells count="16">
    <mergeCell ref="E26:H26"/>
    <mergeCell ref="E27:H27"/>
    <mergeCell ref="A1:I1"/>
    <mergeCell ref="A3:A5"/>
    <mergeCell ref="A17:I17"/>
    <mergeCell ref="A18:I19"/>
    <mergeCell ref="F3:F5"/>
    <mergeCell ref="G3:G5"/>
    <mergeCell ref="H3:H5"/>
    <mergeCell ref="I3:I5"/>
    <mergeCell ref="A9:I9"/>
    <mergeCell ref="A13:I13"/>
    <mergeCell ref="B3:B5"/>
    <mergeCell ref="C3:C5"/>
    <mergeCell ref="D3:D5"/>
    <mergeCell ref="E3:E5"/>
  </mergeCells>
  <pageMargins left="0.11811023622047245" right="0.11811023622047245" top="0.15748031496062992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7" workbookViewId="0">
      <selection activeCell="A16" sqref="A16"/>
    </sheetView>
  </sheetViews>
  <sheetFormatPr defaultRowHeight="14.4" x14ac:dyDescent="0.3"/>
  <cols>
    <col min="1" max="1" width="44.33203125" customWidth="1"/>
    <col min="2" max="2" width="12.44140625" customWidth="1"/>
    <col min="3" max="4" width="0" hidden="1" customWidth="1"/>
    <col min="5" max="5" width="10.77734375" customWidth="1"/>
    <col min="6" max="6" width="9.6640625" customWidth="1"/>
    <col min="7" max="7" width="9.88671875" customWidth="1"/>
    <col min="8" max="8" width="11.5546875" customWidth="1"/>
    <col min="9" max="9" width="9.6640625" customWidth="1"/>
    <col min="10" max="10" width="0" hidden="1" customWidth="1"/>
    <col min="11" max="11" width="10.77734375" customWidth="1"/>
    <col min="12" max="12" width="10.6640625" customWidth="1"/>
    <col min="13" max="13" width="12.77734375" customWidth="1"/>
  </cols>
  <sheetData>
    <row r="1" spans="1:13" ht="29.4" customHeight="1" thickBot="1" x14ac:dyDescent="0.35">
      <c r="A1" s="737" t="s">
        <v>422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</row>
    <row r="2" spans="1:13" ht="10.199999999999999" hidden="1" customHeight="1" thickBot="1" x14ac:dyDescent="0.35"/>
    <row r="3" spans="1:13" ht="15.6" thickTop="1" thickBot="1" x14ac:dyDescent="0.35">
      <c r="A3" s="728" t="s">
        <v>108</v>
      </c>
      <c r="B3" s="730" t="s">
        <v>103</v>
      </c>
      <c r="C3" s="732" t="s">
        <v>408</v>
      </c>
      <c r="D3" s="733"/>
      <c r="E3" s="733"/>
      <c r="F3" s="733"/>
      <c r="G3" s="733"/>
      <c r="H3" s="733"/>
      <c r="I3" s="733"/>
      <c r="J3" s="733"/>
      <c r="K3" s="733"/>
      <c r="L3" s="734"/>
      <c r="M3" s="735" t="s">
        <v>409</v>
      </c>
    </row>
    <row r="4" spans="1:13" ht="40.200000000000003" thickBot="1" x14ac:dyDescent="0.35">
      <c r="A4" s="729"/>
      <c r="B4" s="731"/>
      <c r="C4" s="541" t="s">
        <v>410</v>
      </c>
      <c r="D4" s="542" t="s">
        <v>411</v>
      </c>
      <c r="E4" s="542" t="s">
        <v>412</v>
      </c>
      <c r="F4" s="542" t="s">
        <v>413</v>
      </c>
      <c r="G4" s="542" t="s">
        <v>414</v>
      </c>
      <c r="H4" s="542" t="s">
        <v>415</v>
      </c>
      <c r="I4" s="542" t="s">
        <v>416</v>
      </c>
      <c r="J4" s="542" t="s">
        <v>417</v>
      </c>
      <c r="K4" s="542" t="s">
        <v>418</v>
      </c>
      <c r="L4" s="543" t="s">
        <v>419</v>
      </c>
      <c r="M4" s="736"/>
    </row>
    <row r="5" spans="1:13" ht="14.4" customHeight="1" thickTop="1" x14ac:dyDescent="0.3">
      <c r="A5" s="544" t="s">
        <v>292</v>
      </c>
      <c r="B5" s="303">
        <v>85000</v>
      </c>
      <c r="C5" s="303"/>
      <c r="D5" s="303"/>
      <c r="E5" s="303"/>
      <c r="F5" s="326"/>
      <c r="G5" s="303"/>
      <c r="H5" s="303"/>
      <c r="I5" s="303"/>
      <c r="J5" s="303"/>
      <c r="K5" s="303">
        <v>85000</v>
      </c>
      <c r="L5" s="78"/>
      <c r="M5" s="96">
        <f>SUM(C5:L5)</f>
        <v>85000</v>
      </c>
    </row>
    <row r="6" spans="1:13" ht="14.4" customHeight="1" x14ac:dyDescent="0.3">
      <c r="A6" s="544" t="s">
        <v>431</v>
      </c>
      <c r="B6" s="303">
        <v>35000</v>
      </c>
      <c r="C6" s="303"/>
      <c r="D6" s="303"/>
      <c r="E6" s="303"/>
      <c r="F6" s="326"/>
      <c r="G6" s="303">
        <v>35000</v>
      </c>
      <c r="H6" s="303"/>
      <c r="I6" s="303"/>
      <c r="J6" s="303"/>
      <c r="K6" s="303"/>
      <c r="L6" s="78"/>
      <c r="M6" s="96">
        <f t="shared" ref="M6:M39" si="0">SUM(C6:L6)</f>
        <v>35000</v>
      </c>
    </row>
    <row r="7" spans="1:13" ht="54" customHeight="1" x14ac:dyDescent="0.3">
      <c r="A7" s="544" t="s">
        <v>427</v>
      </c>
      <c r="B7" s="546">
        <v>1156659</v>
      </c>
      <c r="C7" s="546"/>
      <c r="D7" s="546"/>
      <c r="E7" s="546">
        <v>1128448</v>
      </c>
      <c r="F7" s="547"/>
      <c r="G7" s="546"/>
      <c r="H7" s="546"/>
      <c r="I7" s="546"/>
      <c r="J7" s="546"/>
      <c r="K7" s="546">
        <v>28211</v>
      </c>
      <c r="L7" s="414"/>
      <c r="M7" s="549">
        <f t="shared" si="0"/>
        <v>1156659</v>
      </c>
    </row>
    <row r="8" spans="1:13" ht="55.2" customHeight="1" x14ac:dyDescent="0.3">
      <c r="A8" s="544" t="s">
        <v>428</v>
      </c>
      <c r="B8" s="546">
        <v>30504</v>
      </c>
      <c r="C8" s="546"/>
      <c r="D8" s="546"/>
      <c r="E8" s="546">
        <v>22000</v>
      </c>
      <c r="F8" s="547"/>
      <c r="G8" s="546"/>
      <c r="H8" s="546"/>
      <c r="I8" s="546"/>
      <c r="J8" s="546"/>
      <c r="K8" s="546">
        <v>8504</v>
      </c>
      <c r="L8" s="414"/>
      <c r="M8" s="549">
        <f t="shared" si="0"/>
        <v>30504</v>
      </c>
    </row>
    <row r="9" spans="1:13" ht="30" customHeight="1" x14ac:dyDescent="0.3">
      <c r="A9" s="544" t="s">
        <v>425</v>
      </c>
      <c r="B9" s="303">
        <v>690167</v>
      </c>
      <c r="C9" s="303"/>
      <c r="D9" s="303"/>
      <c r="E9" s="303">
        <v>634954</v>
      </c>
      <c r="F9" s="326"/>
      <c r="G9" s="303"/>
      <c r="H9" s="303"/>
      <c r="I9" s="303"/>
      <c r="J9" s="303"/>
      <c r="K9" s="303">
        <v>55213</v>
      </c>
      <c r="L9" s="78"/>
      <c r="M9" s="96">
        <f t="shared" si="0"/>
        <v>690167</v>
      </c>
    </row>
    <row r="10" spans="1:13" ht="30" customHeight="1" x14ac:dyDescent="0.3">
      <c r="A10" s="544" t="s">
        <v>426</v>
      </c>
      <c r="B10" s="303">
        <v>20000</v>
      </c>
      <c r="C10" s="303"/>
      <c r="D10" s="303"/>
      <c r="E10" s="303">
        <v>17245</v>
      </c>
      <c r="F10" s="326"/>
      <c r="G10" s="303"/>
      <c r="H10" s="303"/>
      <c r="I10" s="303"/>
      <c r="J10" s="303"/>
      <c r="K10" s="303">
        <v>2755</v>
      </c>
      <c r="L10" s="78"/>
      <c r="M10" s="96">
        <f t="shared" si="0"/>
        <v>20000</v>
      </c>
    </row>
    <row r="11" spans="1:13" ht="26.4" customHeight="1" x14ac:dyDescent="0.3">
      <c r="A11" s="544" t="s">
        <v>429</v>
      </c>
      <c r="B11" s="303">
        <v>599962</v>
      </c>
      <c r="C11" s="303"/>
      <c r="D11" s="303"/>
      <c r="E11" s="303">
        <v>523628</v>
      </c>
      <c r="F11" s="326"/>
      <c r="G11" s="303"/>
      <c r="H11" s="303"/>
      <c r="I11" s="303"/>
      <c r="J11" s="303"/>
      <c r="K11" s="303">
        <v>76334</v>
      </c>
      <c r="L11" s="78"/>
      <c r="M11" s="96">
        <f t="shared" si="0"/>
        <v>599962</v>
      </c>
    </row>
    <row r="12" spans="1:13" ht="30.6" customHeight="1" x14ac:dyDescent="0.3">
      <c r="A12" s="544" t="s">
        <v>430</v>
      </c>
      <c r="B12" s="546">
        <v>10000</v>
      </c>
      <c r="C12" s="546"/>
      <c r="D12" s="546"/>
      <c r="E12" s="546"/>
      <c r="F12" s="547"/>
      <c r="G12" s="546"/>
      <c r="H12" s="546"/>
      <c r="I12" s="546"/>
      <c r="J12" s="546"/>
      <c r="K12" s="546">
        <v>10000</v>
      </c>
      <c r="L12" s="414"/>
      <c r="M12" s="549">
        <f t="shared" si="0"/>
        <v>10000</v>
      </c>
    </row>
    <row r="13" spans="1:13" ht="14.4" customHeight="1" x14ac:dyDescent="0.3">
      <c r="A13" s="544" t="s">
        <v>309</v>
      </c>
      <c r="B13" s="303">
        <v>352773</v>
      </c>
      <c r="C13" s="303"/>
      <c r="D13" s="303"/>
      <c r="E13" s="303"/>
      <c r="F13" s="326"/>
      <c r="G13" s="303"/>
      <c r="H13" s="303"/>
      <c r="I13" s="303">
        <v>352773</v>
      </c>
      <c r="J13" s="303"/>
      <c r="K13" s="303"/>
      <c r="L13" s="78"/>
      <c r="M13" s="96">
        <f t="shared" si="0"/>
        <v>352773</v>
      </c>
    </row>
    <row r="14" spans="1:13" ht="14.4" customHeight="1" x14ac:dyDescent="0.3">
      <c r="A14" s="544" t="s">
        <v>310</v>
      </c>
      <c r="B14" s="303">
        <v>290000</v>
      </c>
      <c r="C14" s="303"/>
      <c r="D14" s="303"/>
      <c r="E14" s="303"/>
      <c r="F14" s="326"/>
      <c r="G14" s="303"/>
      <c r="H14" s="303"/>
      <c r="I14" s="303">
        <v>290000</v>
      </c>
      <c r="J14" s="303"/>
      <c r="K14" s="303"/>
      <c r="L14" s="78"/>
      <c r="M14" s="96">
        <f t="shared" si="0"/>
        <v>290000</v>
      </c>
    </row>
    <row r="15" spans="1:13" ht="14.4" customHeight="1" x14ac:dyDescent="0.3">
      <c r="A15" s="544" t="s">
        <v>407</v>
      </c>
      <c r="B15" s="303">
        <v>3432</v>
      </c>
      <c r="C15" s="303"/>
      <c r="D15" s="303"/>
      <c r="E15" s="303">
        <v>3157</v>
      </c>
      <c r="F15" s="326"/>
      <c r="G15" s="303">
        <v>275</v>
      </c>
      <c r="H15" s="303"/>
      <c r="I15" s="303"/>
      <c r="J15" s="303"/>
      <c r="K15" s="303"/>
      <c r="L15" s="78"/>
      <c r="M15" s="96">
        <f t="shared" si="0"/>
        <v>3432</v>
      </c>
    </row>
    <row r="16" spans="1:13" ht="25.8" customHeight="1" x14ac:dyDescent="0.3">
      <c r="A16" s="544" t="s">
        <v>432</v>
      </c>
      <c r="B16" s="328">
        <v>1429697</v>
      </c>
      <c r="C16" s="328"/>
      <c r="D16" s="328"/>
      <c r="E16" s="328">
        <v>1287436</v>
      </c>
      <c r="F16" s="270"/>
      <c r="G16" s="328"/>
      <c r="H16" s="328"/>
      <c r="I16" s="328"/>
      <c r="J16" s="328"/>
      <c r="K16" s="328">
        <v>142261</v>
      </c>
      <c r="L16" s="78"/>
      <c r="M16" s="96">
        <f t="shared" si="0"/>
        <v>1429697</v>
      </c>
    </row>
    <row r="17" spans="1:13" ht="31.2" customHeight="1" x14ac:dyDescent="0.3">
      <c r="A17" s="545" t="s">
        <v>320</v>
      </c>
      <c r="B17" s="546">
        <v>250000</v>
      </c>
      <c r="C17" s="546"/>
      <c r="D17" s="546"/>
      <c r="E17" s="546"/>
      <c r="F17" s="547"/>
      <c r="G17" s="548"/>
      <c r="H17" s="546"/>
      <c r="I17" s="546">
        <v>250000</v>
      </c>
      <c r="J17" s="546"/>
      <c r="K17" s="546"/>
      <c r="L17" s="414"/>
      <c r="M17" s="549">
        <f t="shared" si="0"/>
        <v>250000</v>
      </c>
    </row>
    <row r="18" spans="1:13" ht="42" customHeight="1" x14ac:dyDescent="0.3">
      <c r="A18" s="544" t="s">
        <v>322</v>
      </c>
      <c r="B18" s="546">
        <v>35000</v>
      </c>
      <c r="C18" s="546"/>
      <c r="D18" s="546"/>
      <c r="E18" s="546"/>
      <c r="F18" s="547"/>
      <c r="G18" s="546"/>
      <c r="H18" s="546"/>
      <c r="I18" s="546"/>
      <c r="J18" s="546"/>
      <c r="K18" s="546">
        <v>35000</v>
      </c>
      <c r="L18" s="414"/>
      <c r="M18" s="549">
        <f t="shared" si="0"/>
        <v>35000</v>
      </c>
    </row>
    <row r="19" spans="1:13" ht="43.2" customHeight="1" x14ac:dyDescent="0.3">
      <c r="A19" s="544" t="s">
        <v>323</v>
      </c>
      <c r="B19" s="546">
        <v>100000</v>
      </c>
      <c r="C19" s="546"/>
      <c r="D19" s="546"/>
      <c r="E19" s="546">
        <v>91490</v>
      </c>
      <c r="F19" s="547"/>
      <c r="G19" s="546"/>
      <c r="H19" s="546"/>
      <c r="I19" s="546"/>
      <c r="J19" s="546"/>
      <c r="K19" s="546">
        <v>8510</v>
      </c>
      <c r="L19" s="414"/>
      <c r="M19" s="549">
        <f t="shared" si="0"/>
        <v>100000</v>
      </c>
    </row>
    <row r="20" spans="1:13" ht="14.4" customHeight="1" x14ac:dyDescent="0.3">
      <c r="A20" s="544" t="s">
        <v>206</v>
      </c>
      <c r="B20" s="303">
        <v>2030964</v>
      </c>
      <c r="C20" s="303"/>
      <c r="D20" s="303"/>
      <c r="E20" s="303"/>
      <c r="F20" s="326"/>
      <c r="G20" s="303"/>
      <c r="H20" s="303"/>
      <c r="I20" s="303"/>
      <c r="J20" s="303"/>
      <c r="K20" s="303">
        <f>385940-2020</f>
        <v>383920</v>
      </c>
      <c r="L20" s="78">
        <v>1647044</v>
      </c>
      <c r="M20" s="96">
        <f t="shared" si="0"/>
        <v>2030964</v>
      </c>
    </row>
    <row r="21" spans="1:13" ht="14.4" customHeight="1" x14ac:dyDescent="0.3">
      <c r="A21" s="544" t="s">
        <v>324</v>
      </c>
      <c r="B21" s="60">
        <v>16200</v>
      </c>
      <c r="C21" s="60"/>
      <c r="D21" s="60"/>
      <c r="E21" s="60"/>
      <c r="F21" s="117"/>
      <c r="G21" s="60"/>
      <c r="H21" s="60"/>
      <c r="I21" s="60"/>
      <c r="J21" s="60"/>
      <c r="K21" s="60">
        <v>16200</v>
      </c>
      <c r="L21" s="60"/>
      <c r="M21" s="97">
        <f t="shared" si="0"/>
        <v>16200</v>
      </c>
    </row>
    <row r="22" spans="1:13" ht="14.4" customHeight="1" x14ac:dyDescent="0.3">
      <c r="A22" s="544" t="s">
        <v>93</v>
      </c>
      <c r="B22" s="328">
        <v>13000</v>
      </c>
      <c r="C22" s="328"/>
      <c r="D22" s="328"/>
      <c r="E22" s="328"/>
      <c r="F22" s="270"/>
      <c r="G22" s="328"/>
      <c r="H22" s="328"/>
      <c r="I22" s="328"/>
      <c r="J22" s="328"/>
      <c r="K22" s="328">
        <v>13000</v>
      </c>
      <c r="L22" s="60"/>
      <c r="M22" s="97">
        <f t="shared" si="0"/>
        <v>13000</v>
      </c>
    </row>
    <row r="23" spans="1:13" ht="14.4" customHeight="1" x14ac:dyDescent="0.3">
      <c r="A23" s="544" t="s">
        <v>325</v>
      </c>
      <c r="B23" s="328">
        <v>65350</v>
      </c>
      <c r="C23" s="328"/>
      <c r="D23" s="328"/>
      <c r="E23" s="328">
        <v>51725</v>
      </c>
      <c r="F23" s="270"/>
      <c r="G23" s="328"/>
      <c r="H23" s="328"/>
      <c r="I23" s="328"/>
      <c r="J23" s="328"/>
      <c r="K23" s="328">
        <v>13625</v>
      </c>
      <c r="L23" s="60"/>
      <c r="M23" s="97">
        <f t="shared" si="0"/>
        <v>65350</v>
      </c>
    </row>
    <row r="24" spans="1:13" ht="14.4" customHeight="1" x14ac:dyDescent="0.3">
      <c r="A24" s="544" t="s">
        <v>326</v>
      </c>
      <c r="B24" s="328">
        <v>125197</v>
      </c>
      <c r="C24" s="328"/>
      <c r="D24" s="328"/>
      <c r="E24" s="550"/>
      <c r="F24" s="270">
        <v>105483</v>
      </c>
      <c r="G24" s="328"/>
      <c r="H24" s="328"/>
      <c r="I24" s="328"/>
      <c r="J24" s="328"/>
      <c r="K24" s="328">
        <v>19714</v>
      </c>
      <c r="L24" s="60"/>
      <c r="M24" s="97">
        <f t="shared" si="0"/>
        <v>125197</v>
      </c>
    </row>
    <row r="25" spans="1:13" ht="14.4" customHeight="1" x14ac:dyDescent="0.3">
      <c r="A25" s="544" t="s">
        <v>383</v>
      </c>
      <c r="B25" s="416">
        <v>60000</v>
      </c>
      <c r="C25" s="416"/>
      <c r="D25" s="416"/>
      <c r="E25" s="416">
        <v>60000</v>
      </c>
      <c r="F25" s="551"/>
      <c r="G25" s="416"/>
      <c r="H25" s="416"/>
      <c r="I25" s="416"/>
      <c r="J25" s="416"/>
      <c r="K25" s="416"/>
      <c r="L25" s="418"/>
      <c r="M25" s="417">
        <f t="shared" si="0"/>
        <v>60000</v>
      </c>
    </row>
    <row r="26" spans="1:13" ht="14.4" customHeight="1" x14ac:dyDescent="0.3">
      <c r="A26" s="544" t="s">
        <v>327</v>
      </c>
      <c r="B26" s="328">
        <v>2889680</v>
      </c>
      <c r="C26" s="328"/>
      <c r="D26" s="328"/>
      <c r="E26" s="328">
        <v>978890</v>
      </c>
      <c r="F26" s="270"/>
      <c r="G26" s="328"/>
      <c r="H26" s="328">
        <v>1910790</v>
      </c>
      <c r="I26" s="328"/>
      <c r="J26" s="328"/>
      <c r="K26" s="328"/>
      <c r="L26" s="60"/>
      <c r="M26" s="97">
        <f t="shared" si="0"/>
        <v>2889680</v>
      </c>
    </row>
    <row r="27" spans="1:13" ht="14.4" customHeight="1" x14ac:dyDescent="0.3">
      <c r="A27" s="544" t="s">
        <v>328</v>
      </c>
      <c r="B27" s="328">
        <v>363500</v>
      </c>
      <c r="C27" s="328"/>
      <c r="D27" s="328"/>
      <c r="E27" s="328">
        <v>70720</v>
      </c>
      <c r="F27" s="270"/>
      <c r="G27" s="328"/>
      <c r="H27" s="328">
        <v>196280</v>
      </c>
      <c r="I27" s="328"/>
      <c r="J27" s="328"/>
      <c r="K27" s="328">
        <v>96500</v>
      </c>
      <c r="L27" s="60"/>
      <c r="M27" s="97">
        <f t="shared" si="0"/>
        <v>363500</v>
      </c>
    </row>
    <row r="28" spans="1:13" ht="14.4" customHeight="1" x14ac:dyDescent="0.3">
      <c r="A28" s="544" t="s">
        <v>329</v>
      </c>
      <c r="B28" s="328">
        <v>154585</v>
      </c>
      <c r="C28" s="328"/>
      <c r="D28" s="328"/>
      <c r="E28" s="328"/>
      <c r="F28" s="270"/>
      <c r="G28" s="328"/>
      <c r="H28" s="328"/>
      <c r="I28" s="328"/>
      <c r="J28" s="328"/>
      <c r="K28" s="328">
        <v>154585</v>
      </c>
      <c r="L28" s="60"/>
      <c r="M28" s="97">
        <f t="shared" si="0"/>
        <v>154585</v>
      </c>
    </row>
    <row r="29" spans="1:13" ht="14.4" customHeight="1" x14ac:dyDescent="0.3">
      <c r="A29" s="544" t="s">
        <v>330</v>
      </c>
      <c r="B29" s="328">
        <v>4797</v>
      </c>
      <c r="C29" s="328"/>
      <c r="D29" s="328"/>
      <c r="E29" s="328"/>
      <c r="F29" s="270"/>
      <c r="G29" s="328"/>
      <c r="H29" s="328"/>
      <c r="I29" s="328"/>
      <c r="J29" s="328"/>
      <c r="K29" s="328">
        <v>4797</v>
      </c>
      <c r="L29" s="60"/>
      <c r="M29" s="97">
        <f t="shared" si="0"/>
        <v>4797</v>
      </c>
    </row>
    <row r="30" spans="1:13" ht="14.4" customHeight="1" x14ac:dyDescent="0.3">
      <c r="A30" s="544" t="s">
        <v>420</v>
      </c>
      <c r="B30" s="328">
        <v>35000</v>
      </c>
      <c r="C30" s="328"/>
      <c r="D30" s="328"/>
      <c r="E30" s="328"/>
      <c r="F30" s="270"/>
      <c r="G30" s="328"/>
      <c r="H30" s="328"/>
      <c r="I30" s="328"/>
      <c r="J30" s="328"/>
      <c r="K30" s="328">
        <v>35000</v>
      </c>
      <c r="L30" s="60"/>
      <c r="M30" s="97">
        <f t="shared" si="0"/>
        <v>35000</v>
      </c>
    </row>
    <row r="31" spans="1:13" ht="14.4" customHeight="1" x14ac:dyDescent="0.3">
      <c r="A31" s="545" t="s">
        <v>331</v>
      </c>
      <c r="B31" s="421">
        <v>20000</v>
      </c>
      <c r="C31" s="421"/>
      <c r="D31" s="421"/>
      <c r="E31" s="421"/>
      <c r="F31" s="552"/>
      <c r="G31" s="421"/>
      <c r="H31" s="421"/>
      <c r="I31" s="421"/>
      <c r="J31" s="421"/>
      <c r="K31" s="421">
        <v>20000</v>
      </c>
      <c r="L31" s="553"/>
      <c r="M31" s="423">
        <f t="shared" si="0"/>
        <v>20000</v>
      </c>
    </row>
    <row r="32" spans="1:13" ht="37.200000000000003" customHeight="1" x14ac:dyDescent="0.3">
      <c r="A32" s="545" t="s">
        <v>332</v>
      </c>
      <c r="B32" s="421">
        <v>499894</v>
      </c>
      <c r="C32" s="421"/>
      <c r="D32" s="421"/>
      <c r="E32" s="421">
        <v>449910</v>
      </c>
      <c r="F32" s="552"/>
      <c r="G32" s="421"/>
      <c r="H32" s="421"/>
      <c r="I32" s="421"/>
      <c r="J32" s="421"/>
      <c r="K32" s="421">
        <v>49984</v>
      </c>
      <c r="L32" s="553"/>
      <c r="M32" s="423">
        <f t="shared" si="0"/>
        <v>499894</v>
      </c>
    </row>
    <row r="33" spans="1:13" ht="37.200000000000003" customHeight="1" x14ac:dyDescent="0.3">
      <c r="A33" s="545" t="s">
        <v>333</v>
      </c>
      <c r="B33" s="421">
        <v>15000</v>
      </c>
      <c r="C33" s="421"/>
      <c r="D33" s="421"/>
      <c r="E33" s="421"/>
      <c r="F33" s="552"/>
      <c r="G33" s="421"/>
      <c r="H33" s="421"/>
      <c r="I33" s="421"/>
      <c r="J33" s="421"/>
      <c r="K33" s="421">
        <v>15000</v>
      </c>
      <c r="L33" s="553"/>
      <c r="M33" s="423">
        <f t="shared" si="0"/>
        <v>15000</v>
      </c>
    </row>
    <row r="34" spans="1:13" ht="37.200000000000003" customHeight="1" x14ac:dyDescent="0.3">
      <c r="A34" s="545" t="s">
        <v>334</v>
      </c>
      <c r="B34" s="421">
        <v>48437</v>
      </c>
      <c r="C34" s="421"/>
      <c r="D34" s="421"/>
      <c r="E34" s="421">
        <v>43593</v>
      </c>
      <c r="F34" s="554"/>
      <c r="G34" s="421"/>
      <c r="H34" s="421"/>
      <c r="I34" s="421"/>
      <c r="J34" s="421"/>
      <c r="K34" s="421">
        <v>4844</v>
      </c>
      <c r="L34" s="553"/>
      <c r="M34" s="423">
        <f t="shared" si="0"/>
        <v>48437</v>
      </c>
    </row>
    <row r="35" spans="1:13" ht="48" customHeight="1" x14ac:dyDescent="0.3">
      <c r="A35" s="545" t="s">
        <v>335</v>
      </c>
      <c r="B35" s="421">
        <v>599784</v>
      </c>
      <c r="C35" s="421"/>
      <c r="D35" s="421"/>
      <c r="E35" s="421">
        <v>552281</v>
      </c>
      <c r="F35" s="554"/>
      <c r="G35" s="421"/>
      <c r="H35" s="421"/>
      <c r="I35" s="421"/>
      <c r="J35" s="421"/>
      <c r="K35" s="421">
        <v>47503</v>
      </c>
      <c r="L35" s="553"/>
      <c r="M35" s="423">
        <f t="shared" si="0"/>
        <v>599784</v>
      </c>
    </row>
    <row r="36" spans="1:13" ht="48" customHeight="1" x14ac:dyDescent="0.3">
      <c r="A36" s="545" t="s">
        <v>348</v>
      </c>
      <c r="B36" s="421">
        <v>529365</v>
      </c>
      <c r="C36" s="421"/>
      <c r="D36" s="421"/>
      <c r="E36" s="421">
        <v>487016</v>
      </c>
      <c r="F36" s="552"/>
      <c r="G36" s="421"/>
      <c r="H36" s="421"/>
      <c r="I36" s="421"/>
      <c r="J36" s="421"/>
      <c r="K36" s="421">
        <v>42349</v>
      </c>
      <c r="L36" s="553"/>
      <c r="M36" s="423">
        <f t="shared" si="0"/>
        <v>529365</v>
      </c>
    </row>
    <row r="37" spans="1:13" ht="49.2" customHeight="1" x14ac:dyDescent="0.3">
      <c r="A37" s="545" t="s">
        <v>349</v>
      </c>
      <c r="B37" s="421">
        <v>4950</v>
      </c>
      <c r="C37" s="421"/>
      <c r="D37" s="421"/>
      <c r="E37" s="422"/>
      <c r="F37" s="552"/>
      <c r="G37" s="421"/>
      <c r="H37" s="421"/>
      <c r="I37" s="421"/>
      <c r="J37" s="421"/>
      <c r="K37" s="421">
        <v>4950</v>
      </c>
      <c r="L37" s="553"/>
      <c r="M37" s="423">
        <f t="shared" si="0"/>
        <v>4950</v>
      </c>
    </row>
    <row r="38" spans="1:13" ht="52.2" customHeight="1" thickBot="1" x14ac:dyDescent="0.35">
      <c r="A38" s="545" t="s">
        <v>350</v>
      </c>
      <c r="B38" s="416">
        <v>18961</v>
      </c>
      <c r="C38" s="416"/>
      <c r="D38" s="416"/>
      <c r="E38" s="416">
        <v>17444</v>
      </c>
      <c r="F38" s="551"/>
      <c r="G38" s="416"/>
      <c r="H38" s="416"/>
      <c r="I38" s="416"/>
      <c r="J38" s="416"/>
      <c r="K38" s="416">
        <v>1517</v>
      </c>
      <c r="L38" s="418"/>
      <c r="M38" s="417">
        <f t="shared" si="0"/>
        <v>18961</v>
      </c>
    </row>
    <row r="39" spans="1:13" ht="14.4" hidden="1" customHeight="1" thickBot="1" x14ac:dyDescent="0.35">
      <c r="A39" s="544"/>
      <c r="B39" s="328"/>
      <c r="C39" s="328"/>
      <c r="D39" s="328"/>
      <c r="E39" s="328"/>
      <c r="F39" s="270"/>
      <c r="G39" s="328"/>
      <c r="H39" s="328"/>
      <c r="I39" s="328"/>
      <c r="J39" s="328"/>
      <c r="K39" s="328"/>
      <c r="L39" s="60"/>
      <c r="M39" s="97">
        <f t="shared" si="0"/>
        <v>0</v>
      </c>
    </row>
    <row r="40" spans="1:13" ht="15.6" customHeight="1" thickTop="1" thickBot="1" x14ac:dyDescent="0.35">
      <c r="A40" s="555" t="s">
        <v>421</v>
      </c>
      <c r="B40" s="556">
        <f>SUM(B5:B39)</f>
        <v>12582858</v>
      </c>
      <c r="C40" s="556">
        <f t="shared" ref="C40:J40" si="1">SUM(C5:C39)</f>
        <v>0</v>
      </c>
      <c r="D40" s="556">
        <f t="shared" si="1"/>
        <v>0</v>
      </c>
      <c r="E40" s="556">
        <f>SUM(E5:E39)</f>
        <v>6419937</v>
      </c>
      <c r="F40" s="556">
        <f>SUM(F5:F39)</f>
        <v>105483</v>
      </c>
      <c r="G40" s="556">
        <f t="shared" si="1"/>
        <v>35275</v>
      </c>
      <c r="H40" s="556">
        <f t="shared" si="1"/>
        <v>2107070</v>
      </c>
      <c r="I40" s="556">
        <f t="shared" si="1"/>
        <v>892773</v>
      </c>
      <c r="J40" s="556">
        <f t="shared" si="1"/>
        <v>0</v>
      </c>
      <c r="K40" s="556">
        <f>SUM(K5:K39)</f>
        <v>1375276</v>
      </c>
      <c r="L40" s="556">
        <f>SUM(L5:L39)</f>
        <v>1647044</v>
      </c>
      <c r="M40" s="557">
        <f>SUM(M5:M39)</f>
        <v>12582858</v>
      </c>
    </row>
    <row r="41" spans="1:13" ht="15" thickTop="1" x14ac:dyDescent="0.3"/>
  </sheetData>
  <mergeCells count="5">
    <mergeCell ref="A3:A4"/>
    <mergeCell ref="B3:B4"/>
    <mergeCell ref="C3:L3"/>
    <mergeCell ref="M3:M4"/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Bežné príjmy</vt:lpstr>
      <vt:lpstr>bežné výdavky</vt:lpstr>
      <vt:lpstr>Kapitálové príjmy</vt:lpstr>
      <vt:lpstr>Kapitálové výdavky</vt:lpstr>
      <vt:lpstr>Finančné operácie - príjmy</vt:lpstr>
      <vt:lpstr>Finančné operácie - výdavky</vt:lpstr>
      <vt:lpstr>HOSP.</vt:lpstr>
      <vt:lpstr>zdroje krytia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kamenicky</dc:creator>
  <cp:lastModifiedBy>kamenicky</cp:lastModifiedBy>
  <cp:lastPrinted>2025-11-07T08:52:31Z</cp:lastPrinted>
  <dcterms:created xsi:type="dcterms:W3CDTF">2025-10-29T14:39:22Z</dcterms:created>
  <dcterms:modified xsi:type="dcterms:W3CDTF">2025-11-07T08:53:40Z</dcterms:modified>
</cp:coreProperties>
</file>