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vorska\Desktop\ZUŠ\Prílohy k Výzve - ZUŠ\"/>
    </mc:Choice>
  </mc:AlternateContent>
  <bookViews>
    <workbookView xWindow="-28920" yWindow="-1860" windowWidth="19440" windowHeight="15600" tabRatio="908"/>
  </bookViews>
  <sheets>
    <sheet name="Rekapitulácia" sheetId="1" r:id="rId1"/>
    <sheet name="Krycí list stavby" sheetId="2" r:id="rId2"/>
    <sheet name="Kryci_list 3211" sheetId="3" r:id="rId3"/>
    <sheet name="Rekap 3211" sheetId="4" r:id="rId4"/>
    <sheet name="SO 3211" sheetId="5" r:id="rId5"/>
    <sheet name="Kryci_list 3212" sheetId="6" r:id="rId6"/>
    <sheet name="Rekap 3212" sheetId="7" r:id="rId7"/>
    <sheet name="SO 3212" sheetId="8" r:id="rId8"/>
    <sheet name="Kryci_list 3213" sheetId="9" r:id="rId9"/>
    <sheet name="Rekap 3213" sheetId="10" r:id="rId10"/>
    <sheet name="SO 3213" sheetId="11" r:id="rId11"/>
    <sheet name="Hárok1" sheetId="12" r:id="rId12"/>
  </sheets>
  <definedNames>
    <definedName name="_xlnm.Print_Titles" localSheetId="3">'Rekap 3211'!$9:$9</definedName>
    <definedName name="_xlnm.Print_Titles" localSheetId="6">'Rekap 3212'!$9:$9</definedName>
    <definedName name="_xlnm.Print_Titles" localSheetId="9">'Rekap 3213'!$9:$9</definedName>
    <definedName name="_xlnm.Print_Titles" localSheetId="4">'SO 3211'!$8:$8</definedName>
    <definedName name="_xlnm.Print_Titles" localSheetId="7">'SO 3212'!$8:$8</definedName>
    <definedName name="_xlnm.Print_Titles" localSheetId="10">'SO 3213'!$8:$8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1" l="1"/>
  <c r="J16" i="2" s="1"/>
  <c r="D11" i="1"/>
  <c r="J18" i="2" s="1"/>
  <c r="Z83" i="11"/>
  <c r="J17" i="9" s="1"/>
  <c r="S80" i="11"/>
  <c r="E23" i="10" s="1"/>
  <c r="V80" i="11"/>
  <c r="F23" i="10" s="1"/>
  <c r="K79" i="11"/>
  <c r="J79" i="11"/>
  <c r="M79" i="11"/>
  <c r="H80" i="11" s="1"/>
  <c r="L79" i="11"/>
  <c r="L80" i="11" s="1"/>
  <c r="B23" i="10" s="1"/>
  <c r="I79" i="11"/>
  <c r="I80" i="11" s="1"/>
  <c r="D23" i="10" s="1"/>
  <c r="S76" i="11"/>
  <c r="S82" i="11" s="1"/>
  <c r="E24" i="10" s="1"/>
  <c r="V76" i="11"/>
  <c r="K75" i="11"/>
  <c r="J75" i="11"/>
  <c r="M75" i="11"/>
  <c r="L75" i="11"/>
  <c r="I75" i="11"/>
  <c r="K74" i="11"/>
  <c r="J74" i="11"/>
  <c r="M74" i="11"/>
  <c r="L74" i="11"/>
  <c r="I74" i="11"/>
  <c r="K73" i="11"/>
  <c r="J73" i="11"/>
  <c r="M73" i="11"/>
  <c r="L73" i="11"/>
  <c r="I73" i="11"/>
  <c r="V67" i="11"/>
  <c r="F18" i="10" s="1"/>
  <c r="K66" i="11"/>
  <c r="J66" i="11"/>
  <c r="M66" i="11"/>
  <c r="L66" i="11"/>
  <c r="I66" i="11"/>
  <c r="K65" i="11"/>
  <c r="J65" i="11"/>
  <c r="M65" i="11"/>
  <c r="L65" i="11"/>
  <c r="I65" i="11"/>
  <c r="K64" i="11"/>
  <c r="J64" i="11"/>
  <c r="M64" i="11"/>
  <c r="L64" i="11"/>
  <c r="I64" i="11"/>
  <c r="K62" i="11"/>
  <c r="J62" i="11"/>
  <c r="S62" i="11"/>
  <c r="M62" i="11"/>
  <c r="L62" i="11"/>
  <c r="I62" i="11"/>
  <c r="S56" i="11"/>
  <c r="E14" i="10" s="1"/>
  <c r="V56" i="11"/>
  <c r="F14" i="10" s="1"/>
  <c r="K55" i="11"/>
  <c r="J55" i="11"/>
  <c r="M55" i="11"/>
  <c r="H56" i="11" s="1"/>
  <c r="L55" i="11"/>
  <c r="L56" i="11" s="1"/>
  <c r="B14" i="10" s="1"/>
  <c r="I55" i="11"/>
  <c r="I56" i="11" s="1"/>
  <c r="D14" i="10" s="1"/>
  <c r="V52" i="11"/>
  <c r="F13" i="10" s="1"/>
  <c r="K51" i="11"/>
  <c r="J51" i="11"/>
  <c r="M51" i="11"/>
  <c r="L51" i="11"/>
  <c r="I51" i="11"/>
  <c r="K50" i="11"/>
  <c r="J50" i="11"/>
  <c r="M50" i="11"/>
  <c r="L50" i="11"/>
  <c r="I50" i="11"/>
  <c r="K49" i="11"/>
  <c r="J49" i="11"/>
  <c r="M49" i="11"/>
  <c r="L49" i="11"/>
  <c r="I49" i="11"/>
  <c r="K47" i="11"/>
  <c r="J47" i="11"/>
  <c r="M47" i="11"/>
  <c r="L47" i="11"/>
  <c r="I47" i="11"/>
  <c r="K46" i="11"/>
  <c r="J46" i="11"/>
  <c r="M46" i="11"/>
  <c r="L46" i="11"/>
  <c r="I46" i="11"/>
  <c r="K45" i="11"/>
  <c r="J45" i="11"/>
  <c r="M45" i="11"/>
  <c r="L45" i="11"/>
  <c r="I45" i="11"/>
  <c r="K44" i="11"/>
  <c r="J44" i="11"/>
  <c r="S44" i="11"/>
  <c r="M44" i="11"/>
  <c r="L44" i="11"/>
  <c r="I44" i="11"/>
  <c r="K43" i="11"/>
  <c r="J43" i="11"/>
  <c r="S43" i="11"/>
  <c r="M43" i="11"/>
  <c r="L43" i="11"/>
  <c r="I43" i="11"/>
  <c r="K41" i="11"/>
  <c r="J41" i="11"/>
  <c r="S41" i="11"/>
  <c r="M41" i="11"/>
  <c r="L41" i="11"/>
  <c r="I41" i="11"/>
  <c r="K38" i="11"/>
  <c r="J38" i="11"/>
  <c r="M38" i="11"/>
  <c r="L38" i="11"/>
  <c r="I38" i="11"/>
  <c r="K36" i="11"/>
  <c r="J36" i="11"/>
  <c r="S36" i="11"/>
  <c r="M36" i="11"/>
  <c r="L36" i="11"/>
  <c r="I36" i="11"/>
  <c r="K30" i="11"/>
  <c r="J30" i="11"/>
  <c r="M30" i="11"/>
  <c r="L30" i="11"/>
  <c r="I30" i="11"/>
  <c r="K28" i="11"/>
  <c r="J28" i="11"/>
  <c r="V28" i="11"/>
  <c r="V33" i="11" s="1"/>
  <c r="F12" i="10" s="1"/>
  <c r="S28" i="11"/>
  <c r="S33" i="11" s="1"/>
  <c r="E12" i="10" s="1"/>
  <c r="M28" i="11"/>
  <c r="L28" i="11"/>
  <c r="I28" i="11"/>
  <c r="K26" i="11"/>
  <c r="J26" i="11"/>
  <c r="M26" i="11"/>
  <c r="L26" i="11"/>
  <c r="I26" i="11"/>
  <c r="K25" i="11"/>
  <c r="J25" i="11"/>
  <c r="M25" i="11"/>
  <c r="L25" i="11"/>
  <c r="I25" i="11"/>
  <c r="K24" i="11"/>
  <c r="J24" i="11"/>
  <c r="M24" i="11"/>
  <c r="L24" i="11"/>
  <c r="I24" i="11"/>
  <c r="K19" i="11"/>
  <c r="J19" i="11"/>
  <c r="M19" i="11"/>
  <c r="L19" i="11"/>
  <c r="I19" i="11"/>
  <c r="K14" i="11"/>
  <c r="J14" i="11"/>
  <c r="V14" i="11"/>
  <c r="S14" i="11"/>
  <c r="M14" i="11"/>
  <c r="L14" i="11"/>
  <c r="I14" i="11"/>
  <c r="K11" i="11"/>
  <c r="I30" i="9" s="1"/>
  <c r="J30" i="9" s="1"/>
  <c r="J11" i="11"/>
  <c r="S11" i="11"/>
  <c r="M11" i="11"/>
  <c r="L11" i="11"/>
  <c r="I11" i="11"/>
  <c r="Z91" i="8"/>
  <c r="J17" i="6" s="1"/>
  <c r="K86" i="8"/>
  <c r="J86" i="8"/>
  <c r="V86" i="8"/>
  <c r="V88" i="8" s="1"/>
  <c r="F25" i="7" s="1"/>
  <c r="S86" i="8"/>
  <c r="S88" i="8" s="1"/>
  <c r="E25" i="7" s="1"/>
  <c r="M86" i="8"/>
  <c r="L86" i="8"/>
  <c r="I86" i="8"/>
  <c r="K85" i="8"/>
  <c r="J85" i="8"/>
  <c r="M85" i="8"/>
  <c r="L85" i="8"/>
  <c r="I85" i="8"/>
  <c r="S82" i="8"/>
  <c r="E24" i="7" s="1"/>
  <c r="V82" i="8"/>
  <c r="V90" i="8" s="1"/>
  <c r="F26" i="7" s="1"/>
  <c r="K81" i="8"/>
  <c r="J81" i="8"/>
  <c r="M81" i="8"/>
  <c r="L81" i="8"/>
  <c r="I81" i="8"/>
  <c r="K80" i="8"/>
  <c r="J80" i="8"/>
  <c r="M80" i="8"/>
  <c r="L80" i="8"/>
  <c r="I80" i="8"/>
  <c r="K79" i="8"/>
  <c r="J79" i="8"/>
  <c r="M79" i="8"/>
  <c r="L79" i="8"/>
  <c r="I79" i="8"/>
  <c r="K78" i="8"/>
  <c r="J78" i="8"/>
  <c r="M78" i="8"/>
  <c r="L78" i="8"/>
  <c r="I78" i="8"/>
  <c r="S72" i="8"/>
  <c r="E20" i="7" s="1"/>
  <c r="V72" i="8"/>
  <c r="F20" i="7" s="1"/>
  <c r="K69" i="8"/>
  <c r="J69" i="8"/>
  <c r="M69" i="8"/>
  <c r="M72" i="8" s="1"/>
  <c r="C20" i="7" s="1"/>
  <c r="L69" i="8"/>
  <c r="G72" i="8" s="1"/>
  <c r="I69" i="8"/>
  <c r="I72" i="8" s="1"/>
  <c r="D20" i="7" s="1"/>
  <c r="V66" i="8"/>
  <c r="F19" i="7" s="1"/>
  <c r="K65" i="8"/>
  <c r="J65" i="8"/>
  <c r="M65" i="8"/>
  <c r="L65" i="8"/>
  <c r="I65" i="8"/>
  <c r="K64" i="8"/>
  <c r="J64" i="8"/>
  <c r="S64" i="8"/>
  <c r="S66" i="8" s="1"/>
  <c r="E19" i="7" s="1"/>
  <c r="M64" i="8"/>
  <c r="L64" i="8"/>
  <c r="G66" i="8" s="1"/>
  <c r="I64" i="8"/>
  <c r="V61" i="8"/>
  <c r="F18" i="7" s="1"/>
  <c r="K60" i="8"/>
  <c r="J60" i="8"/>
  <c r="M60" i="8"/>
  <c r="L60" i="8"/>
  <c r="I60" i="8"/>
  <c r="K59" i="8"/>
  <c r="J59" i="8"/>
  <c r="M59" i="8"/>
  <c r="L59" i="8"/>
  <c r="I59" i="8"/>
  <c r="K57" i="8"/>
  <c r="J57" i="8"/>
  <c r="S57" i="8"/>
  <c r="M57" i="8"/>
  <c r="L57" i="8"/>
  <c r="I57" i="8"/>
  <c r="S51" i="8"/>
  <c r="E14" i="7" s="1"/>
  <c r="V51" i="8"/>
  <c r="F14" i="7" s="1"/>
  <c r="K50" i="8"/>
  <c r="J50" i="8"/>
  <c r="M50" i="8"/>
  <c r="M51" i="8" s="1"/>
  <c r="C14" i="7" s="1"/>
  <c r="L50" i="8"/>
  <c r="G51" i="8" s="1"/>
  <c r="I50" i="8"/>
  <c r="I51" i="8" s="1"/>
  <c r="D14" i="7" s="1"/>
  <c r="V47" i="8"/>
  <c r="F13" i="7" s="1"/>
  <c r="K46" i="8"/>
  <c r="J46" i="8"/>
  <c r="M46" i="8"/>
  <c r="L46" i="8"/>
  <c r="I46" i="8"/>
  <c r="K45" i="8"/>
  <c r="J45" i="8"/>
  <c r="M45" i="8"/>
  <c r="L45" i="8"/>
  <c r="I45" i="8"/>
  <c r="K44" i="8"/>
  <c r="J44" i="8"/>
  <c r="M44" i="8"/>
  <c r="L44" i="8"/>
  <c r="I44" i="8"/>
  <c r="K42" i="8"/>
  <c r="J42" i="8"/>
  <c r="M42" i="8"/>
  <c r="L42" i="8"/>
  <c r="I42" i="8"/>
  <c r="K41" i="8"/>
  <c r="J41" i="8"/>
  <c r="M41" i="8"/>
  <c r="L41" i="8"/>
  <c r="I41" i="8"/>
  <c r="K40" i="8"/>
  <c r="J40" i="8"/>
  <c r="S40" i="8"/>
  <c r="M40" i="8"/>
  <c r="L40" i="8"/>
  <c r="I40" i="8"/>
  <c r="K38" i="8"/>
  <c r="J38" i="8"/>
  <c r="S38" i="8"/>
  <c r="M38" i="8"/>
  <c r="L38" i="8"/>
  <c r="I38" i="8"/>
  <c r="K35" i="8"/>
  <c r="J35" i="8"/>
  <c r="M35" i="8"/>
  <c r="L35" i="8"/>
  <c r="I35" i="8"/>
  <c r="K33" i="8"/>
  <c r="J33" i="8"/>
  <c r="S33" i="8"/>
  <c r="M33" i="8"/>
  <c r="L33" i="8"/>
  <c r="I33" i="8"/>
  <c r="S30" i="8"/>
  <c r="E12" i="7" s="1"/>
  <c r="V30" i="8"/>
  <c r="F12" i="7" s="1"/>
  <c r="K27" i="8"/>
  <c r="J27" i="8"/>
  <c r="M27" i="8"/>
  <c r="L27" i="8"/>
  <c r="I27" i="8"/>
  <c r="K24" i="8"/>
  <c r="J24" i="8"/>
  <c r="M24" i="8"/>
  <c r="L24" i="8"/>
  <c r="I24" i="8"/>
  <c r="K23" i="8"/>
  <c r="J23" i="8"/>
  <c r="M23" i="8"/>
  <c r="L23" i="8"/>
  <c r="I23" i="8"/>
  <c r="K22" i="8"/>
  <c r="J22" i="8"/>
  <c r="M22" i="8"/>
  <c r="L22" i="8"/>
  <c r="I22" i="8"/>
  <c r="K17" i="8"/>
  <c r="J17" i="8"/>
  <c r="M17" i="8"/>
  <c r="L17" i="8"/>
  <c r="I17" i="8"/>
  <c r="K12" i="8"/>
  <c r="J12" i="8"/>
  <c r="V12" i="8"/>
  <c r="S12" i="8"/>
  <c r="M12" i="8"/>
  <c r="L12" i="8"/>
  <c r="I12" i="8"/>
  <c r="K11" i="8"/>
  <c r="I30" i="6" s="1"/>
  <c r="J30" i="6" s="1"/>
  <c r="J11" i="8"/>
  <c r="S11" i="8"/>
  <c r="M11" i="8"/>
  <c r="L11" i="8"/>
  <c r="I11" i="8"/>
  <c r="Z106" i="5"/>
  <c r="J17" i="3" s="1"/>
  <c r="K100" i="5"/>
  <c r="J100" i="5"/>
  <c r="V100" i="5"/>
  <c r="S100" i="5"/>
  <c r="M100" i="5"/>
  <c r="L100" i="5"/>
  <c r="I100" i="5"/>
  <c r="K99" i="5"/>
  <c r="J99" i="5"/>
  <c r="V99" i="5"/>
  <c r="S99" i="5"/>
  <c r="M99" i="5"/>
  <c r="L99" i="5"/>
  <c r="I99" i="5"/>
  <c r="K98" i="5"/>
  <c r="J98" i="5"/>
  <c r="V98" i="5"/>
  <c r="S98" i="5"/>
  <c r="M98" i="5"/>
  <c r="L98" i="5"/>
  <c r="I98" i="5"/>
  <c r="K97" i="5"/>
  <c r="J97" i="5"/>
  <c r="M97" i="5"/>
  <c r="L97" i="5"/>
  <c r="I97" i="5"/>
  <c r="S94" i="5"/>
  <c r="E23" i="4" s="1"/>
  <c r="V94" i="5"/>
  <c r="F23" i="4" s="1"/>
  <c r="K93" i="5"/>
  <c r="J93" i="5"/>
  <c r="M93" i="5"/>
  <c r="L93" i="5"/>
  <c r="I93" i="5"/>
  <c r="K92" i="5"/>
  <c r="J92" i="5"/>
  <c r="M92" i="5"/>
  <c r="L92" i="5"/>
  <c r="I92" i="5"/>
  <c r="V86" i="5"/>
  <c r="F19" i="4" s="1"/>
  <c r="K85" i="5"/>
  <c r="J85" i="5"/>
  <c r="M85" i="5"/>
  <c r="L85" i="5"/>
  <c r="I85" i="5"/>
  <c r="K84" i="5"/>
  <c r="J84" i="5"/>
  <c r="S84" i="5"/>
  <c r="S86" i="5" s="1"/>
  <c r="E19" i="4" s="1"/>
  <c r="M84" i="5"/>
  <c r="L84" i="5"/>
  <c r="G86" i="5" s="1"/>
  <c r="I84" i="5"/>
  <c r="I86" i="5" s="1"/>
  <c r="D19" i="4" s="1"/>
  <c r="V81" i="5"/>
  <c r="F18" i="4" s="1"/>
  <c r="K80" i="5"/>
  <c r="J80" i="5"/>
  <c r="M80" i="5"/>
  <c r="L80" i="5"/>
  <c r="I80" i="5"/>
  <c r="K77" i="5"/>
  <c r="J77" i="5"/>
  <c r="S77" i="5"/>
  <c r="M77" i="5"/>
  <c r="L77" i="5"/>
  <c r="I77" i="5"/>
  <c r="S71" i="5"/>
  <c r="E14" i="4" s="1"/>
  <c r="V71" i="5"/>
  <c r="F14" i="4" s="1"/>
  <c r="K70" i="5"/>
  <c r="J70" i="5"/>
  <c r="M70" i="5"/>
  <c r="H71" i="5" s="1"/>
  <c r="L70" i="5"/>
  <c r="G71" i="5" s="1"/>
  <c r="I70" i="5"/>
  <c r="I71" i="5" s="1"/>
  <c r="D14" i="4" s="1"/>
  <c r="V67" i="5"/>
  <c r="F13" i="4" s="1"/>
  <c r="K65" i="5"/>
  <c r="J65" i="5"/>
  <c r="M65" i="5"/>
  <c r="L65" i="5"/>
  <c r="I65" i="5"/>
  <c r="K64" i="5"/>
  <c r="J64" i="5"/>
  <c r="M64" i="5"/>
  <c r="L64" i="5"/>
  <c r="I64" i="5"/>
  <c r="K63" i="5"/>
  <c r="J63" i="5"/>
  <c r="M63" i="5"/>
  <c r="L63" i="5"/>
  <c r="I63" i="5"/>
  <c r="K62" i="5"/>
  <c r="J62" i="5"/>
  <c r="M62" i="5"/>
  <c r="L62" i="5"/>
  <c r="I62" i="5"/>
  <c r="K59" i="5"/>
  <c r="J59" i="5"/>
  <c r="M59" i="5"/>
  <c r="L59" i="5"/>
  <c r="I59" i="5"/>
  <c r="K58" i="5"/>
  <c r="J58" i="5"/>
  <c r="M58" i="5"/>
  <c r="L58" i="5"/>
  <c r="I58" i="5"/>
  <c r="K57" i="5"/>
  <c r="J57" i="5"/>
  <c r="M57" i="5"/>
  <c r="L57" i="5"/>
  <c r="I57" i="5"/>
  <c r="K55" i="5"/>
  <c r="J55" i="5"/>
  <c r="S55" i="5"/>
  <c r="M55" i="5"/>
  <c r="L55" i="5"/>
  <c r="I55" i="5"/>
  <c r="K54" i="5"/>
  <c r="J54" i="5"/>
  <c r="S54" i="5"/>
  <c r="M54" i="5"/>
  <c r="L54" i="5"/>
  <c r="I54" i="5"/>
  <c r="K52" i="5"/>
  <c r="J52" i="5"/>
  <c r="S52" i="5"/>
  <c r="M52" i="5"/>
  <c r="L52" i="5"/>
  <c r="I52" i="5"/>
  <c r="K49" i="5"/>
  <c r="J49" i="5"/>
  <c r="M49" i="5"/>
  <c r="L49" i="5"/>
  <c r="I49" i="5"/>
  <c r="K47" i="5"/>
  <c r="J47" i="5"/>
  <c r="S47" i="5"/>
  <c r="M47" i="5"/>
  <c r="L47" i="5"/>
  <c r="I47" i="5"/>
  <c r="K41" i="5"/>
  <c r="J41" i="5"/>
  <c r="M41" i="5"/>
  <c r="L41" i="5"/>
  <c r="I41" i="5"/>
  <c r="K34" i="5"/>
  <c r="J34" i="5"/>
  <c r="V34" i="5"/>
  <c r="S34" i="5"/>
  <c r="M34" i="5"/>
  <c r="L34" i="5"/>
  <c r="I34" i="5"/>
  <c r="K29" i="5"/>
  <c r="J29" i="5"/>
  <c r="V29" i="5"/>
  <c r="S29" i="5"/>
  <c r="M29" i="5"/>
  <c r="L29" i="5"/>
  <c r="I29" i="5"/>
  <c r="K26" i="5"/>
  <c r="J26" i="5"/>
  <c r="M26" i="5"/>
  <c r="L26" i="5"/>
  <c r="I26" i="5"/>
  <c r="K25" i="5"/>
  <c r="J25" i="5"/>
  <c r="M25" i="5"/>
  <c r="L25" i="5"/>
  <c r="I25" i="5"/>
  <c r="K24" i="5"/>
  <c r="J24" i="5"/>
  <c r="M24" i="5"/>
  <c r="L24" i="5"/>
  <c r="I24" i="5"/>
  <c r="K19" i="5"/>
  <c r="J19" i="5"/>
  <c r="M19" i="5"/>
  <c r="L19" i="5"/>
  <c r="I19" i="5"/>
  <c r="K13" i="5"/>
  <c r="J13" i="5"/>
  <c r="V13" i="5"/>
  <c r="S13" i="5"/>
  <c r="M13" i="5"/>
  <c r="L13" i="5"/>
  <c r="I13" i="5"/>
  <c r="K11" i="5"/>
  <c r="I30" i="3" s="1"/>
  <c r="J30" i="3" s="1"/>
  <c r="J11" i="5"/>
  <c r="S11" i="5"/>
  <c r="M11" i="5"/>
  <c r="L11" i="5"/>
  <c r="G16" i="5" s="1"/>
  <c r="I11" i="5"/>
  <c r="E8" i="1" l="1"/>
  <c r="J20" i="3"/>
  <c r="H81" i="5"/>
  <c r="V103" i="5"/>
  <c r="F24" i="4" s="1"/>
  <c r="S44" i="5"/>
  <c r="E12" i="4" s="1"/>
  <c r="M67" i="5"/>
  <c r="C13" i="4" s="1"/>
  <c r="S47" i="8"/>
  <c r="E13" i="7" s="1"/>
  <c r="V82" i="11"/>
  <c r="F24" i="10" s="1"/>
  <c r="I76" i="11"/>
  <c r="D22" i="10" s="1"/>
  <c r="G76" i="11"/>
  <c r="L72" i="8"/>
  <c r="B20" i="7" s="1"/>
  <c r="I66" i="8"/>
  <c r="D19" i="7" s="1"/>
  <c r="I103" i="5"/>
  <c r="D24" i="4" s="1"/>
  <c r="L44" i="5"/>
  <c r="B12" i="4" s="1"/>
  <c r="E9" i="1"/>
  <c r="J20" i="6"/>
  <c r="E10" i="1"/>
  <c r="E11" i="1" s="1"/>
  <c r="J17" i="2" s="1"/>
  <c r="J20" i="2" s="1"/>
  <c r="J20" i="9"/>
  <c r="I30" i="8"/>
  <c r="D12" i="7" s="1"/>
  <c r="S103" i="5"/>
  <c r="E24" i="4" s="1"/>
  <c r="G30" i="8"/>
  <c r="L81" i="5"/>
  <c r="B18" i="4" s="1"/>
  <c r="L86" i="5"/>
  <c r="B19" i="4" s="1"/>
  <c r="L103" i="5"/>
  <c r="B24" i="4" s="1"/>
  <c r="H30" i="8"/>
  <c r="I88" i="8"/>
  <c r="D25" i="7" s="1"/>
  <c r="K83" i="11"/>
  <c r="K10" i="1" s="1"/>
  <c r="I33" i="11"/>
  <c r="D12" i="10" s="1"/>
  <c r="I52" i="11"/>
  <c r="D13" i="10" s="1"/>
  <c r="M44" i="5"/>
  <c r="C12" i="4" s="1"/>
  <c r="K106" i="5"/>
  <c r="K8" i="1" s="1"/>
  <c r="L16" i="5"/>
  <c r="B11" i="4" s="1"/>
  <c r="L71" i="5"/>
  <c r="B14" i="4" s="1"/>
  <c r="H103" i="5"/>
  <c r="G103" i="5"/>
  <c r="I14" i="8"/>
  <c r="D11" i="7" s="1"/>
  <c r="L51" i="8"/>
  <c r="B14" i="7" s="1"/>
  <c r="L88" i="8"/>
  <c r="B25" i="7" s="1"/>
  <c r="G33" i="11"/>
  <c r="L52" i="11"/>
  <c r="B13" i="10" s="1"/>
  <c r="K91" i="8"/>
  <c r="K9" i="1" s="1"/>
  <c r="M86" i="5"/>
  <c r="C19" i="4" s="1"/>
  <c r="H66" i="8"/>
  <c r="I81" i="5"/>
  <c r="D18" i="4" s="1"/>
  <c r="I94" i="5"/>
  <c r="D23" i="4" s="1"/>
  <c r="I47" i="8"/>
  <c r="D13" i="7" s="1"/>
  <c r="H88" i="8"/>
  <c r="H33" i="11"/>
  <c r="H52" i="11"/>
  <c r="M56" i="11"/>
  <c r="C14" i="10" s="1"/>
  <c r="G47" i="8"/>
  <c r="S52" i="11"/>
  <c r="E13" i="10" s="1"/>
  <c r="G56" i="11"/>
  <c r="G80" i="11"/>
  <c r="S67" i="5"/>
  <c r="E13" i="4" s="1"/>
  <c r="H44" i="5"/>
  <c r="I44" i="5"/>
  <c r="D12" i="4" s="1"/>
  <c r="I67" i="5"/>
  <c r="D13" i="4" s="1"/>
  <c r="H67" i="5"/>
  <c r="V44" i="5"/>
  <c r="F12" i="4" s="1"/>
  <c r="L67" i="5"/>
  <c r="B13" i="4" s="1"/>
  <c r="V105" i="5"/>
  <c r="F25" i="4" s="1"/>
  <c r="H47" i="8"/>
  <c r="M16" i="11"/>
  <c r="C11" i="10" s="1"/>
  <c r="S16" i="11"/>
  <c r="E11" i="10" s="1"/>
  <c r="M33" i="11"/>
  <c r="C12" i="10" s="1"/>
  <c r="G52" i="11"/>
  <c r="S58" i="11"/>
  <c r="E15" i="10" s="1"/>
  <c r="L67" i="11"/>
  <c r="B18" i="10" s="1"/>
  <c r="V69" i="11"/>
  <c r="F19" i="10" s="1"/>
  <c r="M76" i="11"/>
  <c r="C22" i="10" s="1"/>
  <c r="E22" i="10"/>
  <c r="L16" i="11"/>
  <c r="B11" i="10" s="1"/>
  <c r="V16" i="11"/>
  <c r="F11" i="10" s="1"/>
  <c r="L33" i="11"/>
  <c r="B12" i="10" s="1"/>
  <c r="M52" i="11"/>
  <c r="C13" i="10" s="1"/>
  <c r="I67" i="11"/>
  <c r="D18" i="10" s="1"/>
  <c r="H67" i="11"/>
  <c r="L76" i="11"/>
  <c r="B22" i="10" s="1"/>
  <c r="M80" i="11"/>
  <c r="C23" i="10" s="1"/>
  <c r="I16" i="11"/>
  <c r="D11" i="10" s="1"/>
  <c r="H16" i="11"/>
  <c r="G67" i="11"/>
  <c r="H76" i="11"/>
  <c r="G16" i="11"/>
  <c r="M67" i="11"/>
  <c r="C18" i="10" s="1"/>
  <c r="S67" i="11"/>
  <c r="E18" i="10" s="1"/>
  <c r="F22" i="10"/>
  <c r="G14" i="8"/>
  <c r="M30" i="8"/>
  <c r="C12" i="7" s="1"/>
  <c r="M47" i="8"/>
  <c r="C13" i="7" s="1"/>
  <c r="L61" i="8"/>
  <c r="B18" i="7" s="1"/>
  <c r="M66" i="8"/>
  <c r="C19" i="7" s="1"/>
  <c r="V74" i="8"/>
  <c r="F21" i="7" s="1"/>
  <c r="L82" i="8"/>
  <c r="B24" i="7" s="1"/>
  <c r="G88" i="8"/>
  <c r="S90" i="8"/>
  <c r="E26" i="7" s="1"/>
  <c r="M14" i="8"/>
  <c r="C11" i="7" s="1"/>
  <c r="S14" i="8"/>
  <c r="E11" i="7" s="1"/>
  <c r="L30" i="8"/>
  <c r="B12" i="7" s="1"/>
  <c r="L47" i="8"/>
  <c r="B13" i="7" s="1"/>
  <c r="H51" i="8"/>
  <c r="M53" i="8"/>
  <c r="C15" i="7" s="1"/>
  <c r="E16" i="6" s="1"/>
  <c r="I61" i="8"/>
  <c r="D18" i="7" s="1"/>
  <c r="H61" i="8"/>
  <c r="L66" i="8"/>
  <c r="B19" i="7" s="1"/>
  <c r="H72" i="8"/>
  <c r="I82" i="8"/>
  <c r="D24" i="7" s="1"/>
  <c r="H82" i="8"/>
  <c r="M88" i="8"/>
  <c r="C25" i="7" s="1"/>
  <c r="L14" i="8"/>
  <c r="B11" i="7" s="1"/>
  <c r="V14" i="8"/>
  <c r="F11" i="7" s="1"/>
  <c r="G61" i="8"/>
  <c r="G82" i="8"/>
  <c r="F24" i="7"/>
  <c r="H14" i="8"/>
  <c r="H53" i="8"/>
  <c r="M61" i="8"/>
  <c r="C18" i="7" s="1"/>
  <c r="S61" i="8"/>
  <c r="E18" i="7" s="1"/>
  <c r="M82" i="8"/>
  <c r="C24" i="7" s="1"/>
  <c r="G94" i="5"/>
  <c r="M16" i="5"/>
  <c r="C11" i="4" s="1"/>
  <c r="S16" i="5"/>
  <c r="E11" i="4" s="1"/>
  <c r="G44" i="5"/>
  <c r="G67" i="5"/>
  <c r="M71" i="5"/>
  <c r="C14" i="4" s="1"/>
  <c r="G81" i="5"/>
  <c r="H86" i="5"/>
  <c r="M94" i="5"/>
  <c r="C23" i="4" s="1"/>
  <c r="M103" i="5"/>
  <c r="C24" i="4" s="1"/>
  <c r="V88" i="5"/>
  <c r="F20" i="4" s="1"/>
  <c r="V16" i="5"/>
  <c r="F11" i="4" s="1"/>
  <c r="M81" i="5"/>
  <c r="C18" i="4" s="1"/>
  <c r="S81" i="5"/>
  <c r="E18" i="4" s="1"/>
  <c r="L94" i="5"/>
  <c r="B23" i="4" s="1"/>
  <c r="I16" i="5"/>
  <c r="D11" i="4" s="1"/>
  <c r="H16" i="5"/>
  <c r="H94" i="5"/>
  <c r="V58" i="11" l="1"/>
  <c r="F15" i="10" s="1"/>
  <c r="S105" i="5"/>
  <c r="E25" i="4" s="1"/>
  <c r="I82" i="11"/>
  <c r="D24" i="10" s="1"/>
  <c r="F18" i="9" s="1"/>
  <c r="L88" i="5"/>
  <c r="B20" i="4" s="1"/>
  <c r="D17" i="3" s="1"/>
  <c r="I105" i="5"/>
  <c r="D25" i="4" s="1"/>
  <c r="F18" i="3" s="1"/>
  <c r="I53" i="8"/>
  <c r="D15" i="7" s="1"/>
  <c r="F16" i="6" s="1"/>
  <c r="G58" i="11"/>
  <c r="L73" i="5"/>
  <c r="B15" i="4" s="1"/>
  <c r="D16" i="3" s="1"/>
  <c r="M82" i="11"/>
  <c r="C24" i="10" s="1"/>
  <c r="E18" i="9" s="1"/>
  <c r="V73" i="5"/>
  <c r="F15" i="4" s="1"/>
  <c r="G88" i="5"/>
  <c r="L82" i="11"/>
  <c r="B24" i="10" s="1"/>
  <c r="D18" i="9" s="1"/>
  <c r="M58" i="11"/>
  <c r="C15" i="10" s="1"/>
  <c r="E16" i="9" s="1"/>
  <c r="M73" i="5"/>
  <c r="C15" i="4" s="1"/>
  <c r="E16" i="3" s="1"/>
  <c r="G73" i="5"/>
  <c r="H73" i="5"/>
  <c r="I88" i="5"/>
  <c r="D20" i="4" s="1"/>
  <c r="F17" i="3" s="1"/>
  <c r="I69" i="11"/>
  <c r="D19" i="10" s="1"/>
  <c r="F17" i="9" s="1"/>
  <c r="H69" i="11"/>
  <c r="G82" i="11"/>
  <c r="G69" i="11"/>
  <c r="H82" i="11"/>
  <c r="L58" i="11"/>
  <c r="S69" i="11"/>
  <c r="E19" i="10" s="1"/>
  <c r="H58" i="11"/>
  <c r="L69" i="11"/>
  <c r="B19" i="10" s="1"/>
  <c r="D17" i="9" s="1"/>
  <c r="M69" i="11"/>
  <c r="C19" i="10" s="1"/>
  <c r="E17" i="9" s="1"/>
  <c r="I58" i="11"/>
  <c r="V83" i="11"/>
  <c r="F26" i="10" s="1"/>
  <c r="V53" i="8"/>
  <c r="F15" i="7" s="1"/>
  <c r="I90" i="8"/>
  <c r="D26" i="7" s="1"/>
  <c r="F18" i="6" s="1"/>
  <c r="S53" i="8"/>
  <c r="E15" i="7" s="1"/>
  <c r="S74" i="8"/>
  <c r="E21" i="7" s="1"/>
  <c r="I74" i="8"/>
  <c r="D21" i="7" s="1"/>
  <c r="F17" i="6" s="1"/>
  <c r="M90" i="8"/>
  <c r="C26" i="7" s="1"/>
  <c r="M74" i="8"/>
  <c r="L74" i="8"/>
  <c r="B21" i="7" s="1"/>
  <c r="D17" i="6" s="1"/>
  <c r="L90" i="8"/>
  <c r="B26" i="7" s="1"/>
  <c r="D18" i="6" s="1"/>
  <c r="H90" i="8"/>
  <c r="E18" i="6"/>
  <c r="L53" i="8"/>
  <c r="B15" i="7" s="1"/>
  <c r="D16" i="6" s="1"/>
  <c r="G90" i="8"/>
  <c r="G74" i="8"/>
  <c r="G53" i="8"/>
  <c r="H74" i="8"/>
  <c r="H91" i="8"/>
  <c r="H105" i="5"/>
  <c r="S73" i="5"/>
  <c r="E15" i="4" s="1"/>
  <c r="L105" i="5"/>
  <c r="B25" i="4" s="1"/>
  <c r="D18" i="3" s="1"/>
  <c r="M105" i="5"/>
  <c r="C25" i="4" s="1"/>
  <c r="E18" i="3" s="1"/>
  <c r="M88" i="5"/>
  <c r="C20" i="4" s="1"/>
  <c r="E17" i="3" s="1"/>
  <c r="H88" i="5"/>
  <c r="V106" i="5"/>
  <c r="F27" i="4" s="1"/>
  <c r="G105" i="5"/>
  <c r="I73" i="5"/>
  <c r="D15" i="4" s="1"/>
  <c r="F16" i="3" s="1"/>
  <c r="S88" i="5"/>
  <c r="E20" i="4" s="1"/>
  <c r="D18" i="2" l="1"/>
  <c r="D17" i="2"/>
  <c r="F22" i="3"/>
  <c r="F23" i="3"/>
  <c r="F20" i="3"/>
  <c r="J24" i="3"/>
  <c r="I106" i="5"/>
  <c r="D27" i="4" s="1"/>
  <c r="J23" i="3"/>
  <c r="F17" i="2"/>
  <c r="H106" i="5"/>
  <c r="E16" i="2"/>
  <c r="S91" i="8"/>
  <c r="E28" i="7" s="1"/>
  <c r="J22" i="3"/>
  <c r="I91" i="8"/>
  <c r="E18" i="2"/>
  <c r="F24" i="3"/>
  <c r="H83" i="11"/>
  <c r="M83" i="11"/>
  <c r="C26" i="10" s="1"/>
  <c r="F18" i="2"/>
  <c r="B15" i="10"/>
  <c r="D16" i="9" s="1"/>
  <c r="D16" i="2" s="1"/>
  <c r="L83" i="11"/>
  <c r="B26" i="10" s="1"/>
  <c r="G83" i="11"/>
  <c r="S83" i="11"/>
  <c r="E26" i="10" s="1"/>
  <c r="D15" i="10"/>
  <c r="F16" i="9" s="1"/>
  <c r="F16" i="2" s="1"/>
  <c r="I83" i="11"/>
  <c r="G91" i="8"/>
  <c r="C21" i="7"/>
  <c r="E17" i="6" s="1"/>
  <c r="E17" i="2" s="1"/>
  <c r="M91" i="8"/>
  <c r="C28" i="7" s="1"/>
  <c r="L91" i="8"/>
  <c r="B28" i="7" s="1"/>
  <c r="V91" i="8"/>
  <c r="F28" i="7" s="1"/>
  <c r="F24" i="6"/>
  <c r="J24" i="6"/>
  <c r="J23" i="6"/>
  <c r="F22" i="6"/>
  <c r="J22" i="6"/>
  <c r="F23" i="6"/>
  <c r="F20" i="6"/>
  <c r="S106" i="5"/>
  <c r="E27" i="4" s="1"/>
  <c r="M106" i="5"/>
  <c r="C27" i="4" s="1"/>
  <c r="G106" i="5"/>
  <c r="L106" i="5"/>
  <c r="B27" i="4" s="1"/>
  <c r="F20" i="2" l="1"/>
  <c r="J26" i="3"/>
  <c r="C8" i="1" s="1"/>
  <c r="B8" i="1"/>
  <c r="D28" i="7"/>
  <c r="B9" i="1"/>
  <c r="D26" i="10"/>
  <c r="B10" i="1"/>
  <c r="F20" i="9"/>
  <c r="F22" i="9"/>
  <c r="F22" i="2" s="1"/>
  <c r="J24" i="9"/>
  <c r="J24" i="2" s="1"/>
  <c r="F23" i="9"/>
  <c r="F23" i="2" s="1"/>
  <c r="J23" i="9"/>
  <c r="J23" i="2" s="1"/>
  <c r="F24" i="9"/>
  <c r="F24" i="2" s="1"/>
  <c r="J22" i="9"/>
  <c r="J22" i="2" s="1"/>
  <c r="J26" i="6"/>
  <c r="G8" i="1" l="1"/>
  <c r="J28" i="3"/>
  <c r="I29" i="3" s="1"/>
  <c r="J29" i="3" s="1"/>
  <c r="J31" i="3" s="1"/>
  <c r="B11" i="1"/>
  <c r="J26" i="2"/>
  <c r="J28" i="2" s="1"/>
  <c r="J28" i="6"/>
  <c r="I29" i="6" s="1"/>
  <c r="J29" i="6" s="1"/>
  <c r="J31" i="6" s="1"/>
  <c r="C9" i="1"/>
  <c r="G9" i="1" s="1"/>
  <c r="J26" i="9"/>
  <c r="J28" i="9" l="1"/>
  <c r="I29" i="9" s="1"/>
  <c r="J29" i="9" s="1"/>
  <c r="J31" i="9" s="1"/>
  <c r="C10" i="1"/>
  <c r="G10" i="1" l="1"/>
  <c r="C11" i="1"/>
  <c r="G7" i="1" l="1"/>
  <c r="Z7" i="1"/>
  <c r="G11" i="1" l="1"/>
  <c r="B12" i="1" s="1"/>
  <c r="B13" i="1" s="1"/>
  <c r="G13" i="1" l="1"/>
  <c r="I30" i="2"/>
  <c r="J30" i="2" s="1"/>
  <c r="G12" i="1"/>
  <c r="I29" i="2"/>
  <c r="J29" i="2" s="1"/>
  <c r="J31" i="2" l="1"/>
  <c r="G14" i="1"/>
</calcChain>
</file>

<file path=xl/sharedStrings.xml><?xml version="1.0" encoding="utf-8"?>
<sst xmlns="http://schemas.openxmlformats.org/spreadsheetml/2006/main" count="906" uniqueCount="270">
  <si>
    <t>Rekapitulácia rozpočtu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</si>
  <si>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</si>
  <si>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</si>
  <si>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</si>
  <si>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</si>
  <si>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</si>
  <si>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</t>
  </si>
  <si>
    <t>HZS</t>
  </si>
  <si>
    <t>Kompl.čin.</t>
  </si>
  <si>
    <t>Ost. náklady</t>
  </si>
  <si>
    <t>Cena</t>
  </si>
  <si>
    <t xml:space="preserve">Údržba ,obnova a prezentácia exteriéru Paláca mestského. </t>
  </si>
  <si>
    <t>SO 3211   Obnova hlavnej východnej fasády</t>
  </si>
  <si>
    <t>SO 3212  Obnova bočnej južnej uličnej fasády</t>
  </si>
  <si>
    <t>SO 3213  Obnova zadnej západnej uličnej fasády</t>
  </si>
  <si>
    <t>Krycí list rozpočtu</t>
  </si>
  <si>
    <t xml:space="preserve">Miesto:  </t>
  </si>
  <si>
    <t xml:space="preserve">Objekt Údržba ,obnova a prezentácia exteriéru Paláca mestského. </t>
  </si>
  <si>
    <t>Časť:  Obnova hlavnej východnej fasády</t>
  </si>
  <si>
    <t xml:space="preserve">Ks: </t>
  </si>
  <si>
    <t xml:space="preserve">Zákazka: </t>
  </si>
  <si>
    <t xml:space="preserve">Spracoval: </t>
  </si>
  <si>
    <t xml:space="preserve">Dňa </t>
  </si>
  <si>
    <t>Odberateľ: Mesto Levoča</t>
  </si>
  <si>
    <t>Projektant: Ing.arch.Lukáš Sečka PhD.</t>
  </si>
  <si>
    <t xml:space="preserve">Dodávateľ: </t>
  </si>
  <si>
    <t>IČO: 00329321</t>
  </si>
  <si>
    <t>DIČ: 2020717754</t>
  </si>
  <si>
    <t xml:space="preserve">IČO: </t>
  </si>
  <si>
    <t xml:space="preserve">DIČ: </t>
  </si>
  <si>
    <t>IČO: 43315551</t>
  </si>
  <si>
    <t>DIČ: 1077115886</t>
  </si>
  <si>
    <t xml:space="preserve">A </t>
  </si>
  <si>
    <t xml:space="preserve">HSV </t>
  </si>
  <si>
    <t xml:space="preserve">PSV </t>
  </si>
  <si>
    <t xml:space="preserve">MONT </t>
  </si>
  <si>
    <t>Spolu</t>
  </si>
  <si>
    <t xml:space="preserve">B </t>
  </si>
  <si>
    <t>Ďalšie náklady</t>
  </si>
  <si>
    <t>Ostatné náklady</t>
  </si>
  <si>
    <t xml:space="preserve">Kompletačná činnosť </t>
  </si>
  <si>
    <t xml:space="preserve">HZS </t>
  </si>
  <si>
    <t xml:space="preserve">E </t>
  </si>
  <si>
    <t>Celkové náklady</t>
  </si>
  <si>
    <t>Súčet riadkov 5,10,15,20</t>
  </si>
  <si>
    <t xml:space="preserve">DPH 20% z </t>
  </si>
  <si>
    <t xml:space="preserve">DPH 0% z </t>
  </si>
  <si>
    <t>Spolu v EUR</t>
  </si>
  <si>
    <t xml:space="preserve">F </t>
  </si>
  <si>
    <t xml:space="preserve">C </t>
  </si>
  <si>
    <t>Zariadenie staveniska</t>
  </si>
  <si>
    <t>Sťažené výrobné podmienky</t>
  </si>
  <si>
    <t>Prevádzkové vplyvy</t>
  </si>
  <si>
    <t>2,4% z [H+P+M]</t>
  </si>
  <si>
    <t>0% z [H+P]</t>
  </si>
  <si>
    <t>1,1% z [H+P+M]</t>
  </si>
  <si>
    <t>0% z [H+P+M]</t>
  </si>
  <si>
    <t xml:space="preserve">D </t>
  </si>
  <si>
    <t>Sťažené podmienky dopravy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</si>
  <si>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</si>
  <si>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</si>
  <si>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</si>
  <si>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</si>
  <si>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</si>
  <si>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</si>
  <si>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</si>
  <si>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</si>
  <si>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</si>
  <si>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</si>
  <si>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</si>
  <si>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Prehľad rozpočtových nákladov</t>
  </si>
  <si>
    <t>Práce HSV</t>
  </si>
  <si>
    <t>ZÁKLADY</t>
  </si>
  <si>
    <t>POVRCHOVÉ ÚPRAVY</t>
  </si>
  <si>
    <t>OSTATNÉ PRÁCE</t>
  </si>
  <si>
    <t>PRESUNY HMÔT</t>
  </si>
  <si>
    <t>Práce PSV</t>
  </si>
  <si>
    <t>KONŠTRUKCIE KLAMPIARSKE</t>
  </si>
  <si>
    <t>KOVOVÉ DOPLNKOVÉ KONŠTRUKCIE</t>
  </si>
  <si>
    <t>Montážne práce</t>
  </si>
  <si>
    <t>M-46 UMELECKO REMESELNÉ PRÁCE KAMENNÉ PRVKY</t>
  </si>
  <si>
    <t>M-50 UMELECKO REMESELNÉ PRÁCE ŠTUKOVÁ VÝZDOBA</t>
  </si>
  <si>
    <t>Celkom v EUR</t>
  </si>
  <si>
    <t>Por.č.</t>
  </si>
  <si>
    <t>Cenník</t>
  </si>
  <si>
    <t>Kód položky</t>
  </si>
  <si>
    <t>Názov</t>
  </si>
  <si>
    <t>Mj</t>
  </si>
  <si>
    <t>Množstvo</t>
  </si>
  <si>
    <t>Cena celkom</t>
  </si>
  <si>
    <t>Hmotnosť/Mj</t>
  </si>
  <si>
    <t>Hmotnosť</t>
  </si>
  <si>
    <t>Suť</t>
  </si>
  <si>
    <t xml:space="preserve">Dátum: </t>
  </si>
  <si>
    <t xml:space="preserve">  2/A 2</t>
  </si>
  <si>
    <t xml:space="preserve"> 216904112</t>
  </si>
  <si>
    <t>Očistenie plôch tlakovou vodou stien akéhokoľvek muriva a rubu klenieb</t>
  </si>
  <si>
    <t>M2</t>
  </si>
  <si>
    <t>17.577*9.85</t>
  </si>
  <si>
    <t xml:space="preserve"> 289902111</t>
  </si>
  <si>
    <t>Otlčenie alebo osekanie vrstiev omietok L stien  -0,063t</t>
  </si>
  <si>
    <t>m2</t>
  </si>
  <si>
    <t>"Staré zvetralé  omietky</t>
  </si>
  <si>
    <t>38.24+10.56+3</t>
  </si>
  <si>
    <t xml:space="preserve"> 11/A 1</t>
  </si>
  <si>
    <t xml:space="preserve"> 620991122</t>
  </si>
  <si>
    <t>Zakrývanie a ochrana výplní otvorov, jestv. konštrukcií a predmetov,</t>
  </si>
  <si>
    <t>"Podlaha chodníka</t>
  </si>
  <si>
    <t>18*1.2</t>
  </si>
  <si>
    <t>"okná a dvere</t>
  </si>
  <si>
    <t>1*2.1*6+1*1.3*4+2.2*3.4+1.6*3.3</t>
  </si>
  <si>
    <t>R/RE</t>
  </si>
  <si>
    <t xml:space="preserve"> 6214624PC</t>
  </si>
  <si>
    <t>Sanačná omietka sokla  pol.S 01  hr.20-50mm</t>
  </si>
  <si>
    <t xml:space="preserve"> 6214624PD</t>
  </si>
  <si>
    <t>Sanačná omietka stien pol. S 02  hr.20-50mm</t>
  </si>
  <si>
    <t xml:space="preserve"> 6214624PF</t>
  </si>
  <si>
    <t xml:space="preserve">Oprava jestvujúcej štukovej omietky </t>
  </si>
  <si>
    <t>"Plocha stien južná fasáda</t>
  </si>
  <si>
    <t>(4+0.5+3.6)*(0.5+4.5+0.5+4.6+0.3)</t>
  </si>
  <si>
    <t>*</t>
  </si>
  <si>
    <t xml:space="preserve"> 622460004</t>
  </si>
  <si>
    <t>Okenné profilované rímsy</t>
  </si>
  <si>
    <t xml:space="preserve"> M</t>
  </si>
  <si>
    <t>"2.NP</t>
  </si>
  <si>
    <t>1.8*4+1.4*6+2.2*2</t>
  </si>
  <si>
    <t>"obrazce pod korunnou rímsou so zuborezom</t>
  </si>
  <si>
    <t>1.5+1.5+1.1</t>
  </si>
  <si>
    <t xml:space="preserve"> 622460005</t>
  </si>
  <si>
    <t>Okenné jednoduché rímsy</t>
  </si>
  <si>
    <t>"2.N.P. okná</t>
  </si>
  <si>
    <t>(2.6+2.6+1.1)*6</t>
  </si>
  <si>
    <t>"1.N.P polkruhové okenné šambrány</t>
  </si>
  <si>
    <t>(1.5+1.5+1.3+1.3+2.35)*4</t>
  </si>
  <si>
    <t>"šambrány vstupov s klenákom</t>
  </si>
  <si>
    <t>2.6+2.67+2.2+2.2+1.7</t>
  </si>
  <si>
    <t xml:space="preserve"> 62247140P2</t>
  </si>
  <si>
    <t xml:space="preserve">Náter vonkajších omietok dvojnásobný minerálny +penetrácia(rozvinutá plocha) </t>
  </si>
  <si>
    <t>"Rozvinutá plocha</t>
  </si>
  <si>
    <t>17.577*9.8*1.25</t>
  </si>
  <si>
    <t xml:space="preserve">  3/A 1</t>
  </si>
  <si>
    <t xml:space="preserve"> 941941041</t>
  </si>
  <si>
    <t>Montáž lešenia ľahkého pracovného radového s podlahami šírky nad 1,00 do 1,20 m a výšky do 30 m</t>
  </si>
  <si>
    <t>18*10</t>
  </si>
  <si>
    <t xml:space="preserve"> 941941291</t>
  </si>
  <si>
    <t>Príplatok za prvý a každý ďalší i začatý mesiac použitia lešenia k cene -1041</t>
  </si>
  <si>
    <t>"3 mesiace</t>
  </si>
  <si>
    <t>18*10*3</t>
  </si>
  <si>
    <t xml:space="preserve"> 944944111</t>
  </si>
  <si>
    <t xml:space="preserve"> Ochranná sieť na lešenie - montáž</t>
  </si>
  <si>
    <t>18*(10+1.1+1.1)</t>
  </si>
  <si>
    <t xml:space="preserve"> 944945013</t>
  </si>
  <si>
    <t>Montáž záchytnej striešky urobenej súčasne s ľahkým alebo ťažkým lešením šírky nad 2 m</t>
  </si>
  <si>
    <t>m</t>
  </si>
  <si>
    <t xml:space="preserve">  3/B 1</t>
  </si>
  <si>
    <t xml:space="preserve"> 941941842</t>
  </si>
  <si>
    <t>Demontáž lešenia ľahkého pracovného radového s podlahami šírky nad 1,00 do 1,20 m, výšky nad 10 do 30 m</t>
  </si>
  <si>
    <t xml:space="preserve"> 944945813</t>
  </si>
  <si>
    <t>Demontáž záchytnej striešky zriaďovanej súčasne s ľahkým alebo ťažkým lešením, šírky nad 2 m</t>
  </si>
  <si>
    <t xml:space="preserve"> 13/B 1</t>
  </si>
  <si>
    <t xml:space="preserve"> 979081111</t>
  </si>
  <si>
    <t>Odvoz sutiny a vybúraných hmôt na skládku do 1 km</t>
  </si>
  <si>
    <t>t</t>
  </si>
  <si>
    <t xml:space="preserve"> 979081121</t>
  </si>
  <si>
    <t>Odvoz sutiny a vybúraných hmôt na skládku za každý ďalší 1 km</t>
  </si>
  <si>
    <t>"skládka SNV</t>
  </si>
  <si>
    <t>4.88*13</t>
  </si>
  <si>
    <t xml:space="preserve"> 979082111</t>
  </si>
  <si>
    <t>Vnútrostavenisková doprava sutiny a vybúraných hmôt do 10 m</t>
  </si>
  <si>
    <t xml:space="preserve"> 979089012</t>
  </si>
  <si>
    <t>Poplatok za skladovanie - betón, tehly, dlaždice (17 01 ), ostatné</t>
  </si>
  <si>
    <t>HZS/HZS</t>
  </si>
  <si>
    <t xml:space="preserve"> HZS000111</t>
  </si>
  <si>
    <t>Stavebno montážne práce menej náročne, pomocné alebo manupulačné (Tr 1) v rozsahu viac ako 8 hodín</t>
  </si>
  <si>
    <t>hod</t>
  </si>
  <si>
    <t xml:space="preserve"> 978015351</t>
  </si>
  <si>
    <t>Otlčenie  a odstránenie náterov omietok,  -0,02300t</t>
  </si>
  <si>
    <t>84.24</t>
  </si>
  <si>
    <t xml:space="preserve"> 14/C 1</t>
  </si>
  <si>
    <t xml:space="preserve"> 999281111</t>
  </si>
  <si>
    <t>Presun hmôt pre opravy a údržbu objektov vrátane vonkajších plášťov výšky do 25 m</t>
  </si>
  <si>
    <t>764/A 3</t>
  </si>
  <si>
    <t xml:space="preserve"> 764510280</t>
  </si>
  <si>
    <t>Oplechovanie parapetov z medeného Cu plechu, vrátane rohov r.š. 400 mm+dilatačná krycia lišta r.š.150mm</t>
  </si>
  <si>
    <t>"okná 2.N.P:</t>
  </si>
  <si>
    <t>1.4*6</t>
  </si>
  <si>
    <t>764/A 7</t>
  </si>
  <si>
    <t xml:space="preserve"> 998764202</t>
  </si>
  <si>
    <t>Presun hmôt pre konštrukcie klampiarske v objektoch výšky nad 6 do 12 m</t>
  </si>
  <si>
    <t>%</t>
  </si>
  <si>
    <t>767/C 1</t>
  </si>
  <si>
    <t xml:space="preserve"> 767991911</t>
  </si>
  <si>
    <t>Demontáž , montáž ,očistenie , oprava a náter oblúkových kovových mreží</t>
  </si>
  <si>
    <t>ks</t>
  </si>
  <si>
    <t xml:space="preserve"> 767991912</t>
  </si>
  <si>
    <t>Demontáž,montáž,očistenie,oprava a náter mreží do pivnice</t>
  </si>
  <si>
    <t xml:space="preserve"> 78211kam</t>
  </si>
  <si>
    <t xml:space="preserve"> Očistenie a zakonzervovanie kamenného sokla</t>
  </si>
  <si>
    <t>SUB</t>
  </si>
  <si>
    <t xml:space="preserve"> 78211kam4</t>
  </si>
  <si>
    <t>Polkruhový svetlíkový vstupný portál so schodiskovým stupňom</t>
  </si>
  <si>
    <t xml:space="preserve"> 622460001</t>
  </si>
  <si>
    <t>Očistenie  a vyspravenie vysokej korunnej rímsy so zuborezom</t>
  </si>
  <si>
    <t xml:space="preserve"> 622460002</t>
  </si>
  <si>
    <t>Očistenie a oprava hornej profilovanej kordónovej rímsy</t>
  </si>
  <si>
    <t>Očistenie a oprava profilovanej kordónovej rímsy v strednej časti</t>
  </si>
  <si>
    <t xml:space="preserve"> 622460003</t>
  </si>
  <si>
    <t>Očistenie a oprava kvádrových pilastrov</t>
  </si>
  <si>
    <t xml:space="preserve"> M2</t>
  </si>
  <si>
    <t>" južná fasáda</t>
  </si>
  <si>
    <t>(4+3.6)*(3+3.4+0.4+0.4)+3.4*0.4*2-1.6*3*4</t>
  </si>
  <si>
    <t>Časť: Obnova bočnej južnej uličnej fasády</t>
  </si>
  <si>
    <t>NÁTERY</t>
  </si>
  <si>
    <t>35.5+75.4</t>
  </si>
  <si>
    <t>"Podlaha</t>
  </si>
  <si>
    <t>56*1.2</t>
  </si>
  <si>
    <t>"okná</t>
  </si>
  <si>
    <t>28*1.5</t>
  </si>
  <si>
    <t xml:space="preserve">"Plocha </t>
  </si>
  <si>
    <t>55.647*9.15-35.5-75.4-1.15*20-28*1.5</t>
  </si>
  <si>
    <t>55.647*9.9-1.15*20</t>
  </si>
  <si>
    <t>36*10+21*7.75</t>
  </si>
  <si>
    <t>522.75*3</t>
  </si>
  <si>
    <t>522.75</t>
  </si>
  <si>
    <t>7.14*13</t>
  </si>
  <si>
    <t>6*1.2+0.6*3+0.8*5</t>
  </si>
  <si>
    <t>764/B 1</t>
  </si>
  <si>
    <t xml:space="preserve"> 764454803</t>
  </si>
  <si>
    <t>Demontáž odpadových rúr kruhových, s priemerom 120 mm,  -0,00356t</t>
  </si>
  <si>
    <t xml:space="preserve"> 764454255</t>
  </si>
  <si>
    <t>Zvodové rúry z pozinkovaného CU plechu, kruhové priemer 120 mm</t>
  </si>
  <si>
    <t>Očistenie , oprava a náter  kovových mreží</t>
  </si>
  <si>
    <t xml:space="preserve"> 78362292P</t>
  </si>
  <si>
    <t>Obnova náteru stolárskych výrobkov  náterom s ochranou UVA a UVB na báze olejov</t>
  </si>
  <si>
    <t>"Podbitie z dosák na zraz</t>
  </si>
  <si>
    <t>55.6*0.6</t>
  </si>
  <si>
    <t xml:space="preserve"> 583Masívkam/3a</t>
  </si>
  <si>
    <t>Kamenné profilované okenné šambrány s rímsou očistenie a zakonzervovanie</t>
  </si>
  <si>
    <t xml:space="preserve"> 583Masívkam/4</t>
  </si>
  <si>
    <t>Kamenný krakorec arkiera očistenie dotmelenie a zakonzervovanie</t>
  </si>
  <si>
    <t>Kamenné ostenie očistenie a zakonzervovanie</t>
  </si>
  <si>
    <t>KS</t>
  </si>
  <si>
    <t>Kamenný znak v tvare renesančného erbu očistenie a zakonzervovanie</t>
  </si>
  <si>
    <t>23+2.5</t>
  </si>
  <si>
    <t>Časť: Obnova zadnej západnej uličnej fasády</t>
  </si>
  <si>
    <t>"plocha severná fasáda</t>
  </si>
  <si>
    <t>7.79*17.373</t>
  </si>
  <si>
    <t>10.2+9</t>
  </si>
  <si>
    <t>"podlaha pod lešenie</t>
  </si>
  <si>
    <t>1.6*6+2.5*3.2*2</t>
  </si>
  <si>
    <t>17.373*7.79-10.2-9-2.1*1.4*7-2.8*3.2*2</t>
  </si>
  <si>
    <t>(2.3+1.1+2.3+1.1)*7</t>
  </si>
  <si>
    <t>18*7.79</t>
  </si>
  <si>
    <t>140.22*3</t>
  </si>
  <si>
    <t>7.79*19</t>
  </si>
  <si>
    <t>1.64*13</t>
  </si>
  <si>
    <t>1.1*5</t>
  </si>
  <si>
    <t>Kamenné polkruhovésvetlíkové šambrány očistenie vytmelenie a zakonzervovanie</t>
  </si>
  <si>
    <t>Polkruhový  vstupný portál očietenie vytmelenie a zakonzervovanie</t>
  </si>
  <si>
    <t xml:space="preserve">Očistenie  a vyspravenie vysokej korunnej rímsy 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</si>
  <si>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</si>
  <si>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</si>
  <si>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</si>
  <si>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</si>
  <si>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</si>
  <si>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>Dátum: 23.1.2020</t>
  </si>
  <si>
    <t>Stavba REKONšTRUKCIA FASÁDY ZUŠ LEVOČA</t>
  </si>
  <si>
    <t>Zákazka REKONŠTRUKCIA FASÁDY ZUŠ LEVOČA</t>
  </si>
  <si>
    <t>Stavba REKONŠTRUKCIA FASÁDY ZUŠ LEVOČA</t>
  </si>
  <si>
    <t>Stavba REKONŠTRKCIA FASÁDY ZUŠ LEVOČA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</si>
</sst>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\ ###\ ##0.00"/>
    <numFmt numFmtId="165" formatCode="###\ ###\ ##0.0000"/>
    <numFmt numFmtId="166" formatCode="###\ ###\ ##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family val="2"/>
      <charset val="238"/>
    </font>
    <font>
      <b/>
      <sz val="11"/>
      <color theme="1"/>
      <name val="Arial CE"/>
      <family val="2"/>
      <charset val="238"/>
    </font>
    <font>
      <b/>
      <sz val="10"/>
      <color theme="1"/>
      <name val="Arial CE"/>
      <family val="2"/>
      <charset val="238"/>
    </font>
    <font>
      <b/>
      <sz val="8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sz val="9"/>
      <color theme="1"/>
      <name val="Arial CE"/>
      <family val="2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Arial CE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FF0000"/>
      <name val="Arial CE"/>
      <family val="2"/>
      <charset val="238"/>
    </font>
    <font>
      <b/>
      <sz val="8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808080"/>
      </bottom>
      <diagonal/>
    </border>
    <border>
      <left/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double">
        <color rgb="FF000000"/>
      </right>
      <top style="thin">
        <color rgb="FF80808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2" xfId="0" applyFont="1" applyFill="1" applyBorder="1"/>
    <xf numFmtId="164" fontId="5" fillId="0" borderId="2" xfId="0" applyNumberFormat="1" applyFont="1" applyFill="1" applyBorder="1"/>
    <xf numFmtId="164" fontId="0" fillId="0" borderId="0" xfId="0" applyNumberFormat="1"/>
    <xf numFmtId="0" fontId="2" fillId="0" borderId="1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3" fillId="0" borderId="4" xfId="0" applyFont="1" applyFill="1" applyBorder="1"/>
    <xf numFmtId="0" fontId="1" fillId="0" borderId="5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164" fontId="1" fillId="0" borderId="9" xfId="0" applyNumberFormat="1" applyFont="1" applyFill="1" applyBorder="1"/>
    <xf numFmtId="0" fontId="1" fillId="0" borderId="11" xfId="0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5" xfId="0" applyFont="1" applyFill="1" applyBorder="1"/>
    <xf numFmtId="0" fontId="1" fillId="0" borderId="16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5" xfId="0" applyFont="1" applyFill="1" applyBorder="1"/>
    <xf numFmtId="164" fontId="1" fillId="0" borderId="26" xfId="0" applyNumberFormat="1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0" fontId="6" fillId="0" borderId="15" xfId="0" applyFont="1" applyFill="1" applyBorder="1"/>
    <xf numFmtId="0" fontId="6" fillId="0" borderId="11" xfId="0" applyFont="1" applyFill="1" applyBorder="1"/>
    <xf numFmtId="0" fontId="6" fillId="0" borderId="8" xfId="0" applyFont="1" applyFill="1" applyBorder="1"/>
    <xf numFmtId="0" fontId="5" fillId="0" borderId="20" xfId="0" applyFont="1" applyFill="1" applyBorder="1"/>
    <xf numFmtId="0" fontId="5" fillId="0" borderId="15" xfId="0" applyFont="1" applyFill="1" applyBorder="1"/>
    <xf numFmtId="0" fontId="5" fillId="0" borderId="8" xfId="0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26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8" xfId="0" applyFont="1" applyFill="1" applyBorder="1"/>
    <xf numFmtId="0" fontId="5" fillId="0" borderId="32" xfId="0" applyFont="1" applyFill="1" applyBorder="1"/>
    <xf numFmtId="0" fontId="5" fillId="0" borderId="9" xfId="0" applyFont="1" applyFill="1" applyBorder="1"/>
    <xf numFmtId="0" fontId="4" fillId="0" borderId="42" xfId="0" applyFont="1" applyFill="1" applyBorder="1" applyAlignment="1">
      <alignment horizontal="center"/>
    </xf>
    <xf numFmtId="0" fontId="5" fillId="0" borderId="43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0" borderId="35" xfId="0" applyFont="1" applyFill="1" applyBorder="1"/>
    <xf numFmtId="0" fontId="5" fillId="0" borderId="33" xfId="0" applyFont="1" applyFill="1" applyBorder="1"/>
    <xf numFmtId="0" fontId="5" fillId="0" borderId="11" xfId="0" applyFont="1" applyFill="1" applyBorder="1"/>
    <xf numFmtId="0" fontId="5" fillId="0" borderId="42" xfId="0" applyFont="1" applyFill="1" applyBorder="1" applyAlignment="1">
      <alignment horizontal="center"/>
    </xf>
    <xf numFmtId="164" fontId="1" fillId="0" borderId="20" xfId="0" applyNumberFormat="1" applyFont="1" applyFill="1" applyBorder="1"/>
    <xf numFmtId="0" fontId="5" fillId="0" borderId="46" xfId="0" applyFont="1" applyFill="1" applyBorder="1" applyAlignment="1">
      <alignment horizontal="center"/>
    </xf>
    <xf numFmtId="0" fontId="5" fillId="0" borderId="47" xfId="0" applyFont="1" applyFill="1" applyBorder="1" applyAlignment="1">
      <alignment horizontal="center"/>
    </xf>
    <xf numFmtId="0" fontId="5" fillId="0" borderId="4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" fillId="0" borderId="52" xfId="0" applyFont="1" applyFill="1" applyBorder="1"/>
    <xf numFmtId="0" fontId="5" fillId="0" borderId="53" xfId="0" applyFont="1" applyFill="1" applyBorder="1"/>
    <xf numFmtId="164" fontId="1" fillId="0" borderId="54" xfId="0" applyNumberFormat="1" applyFont="1" applyFill="1" applyBorder="1"/>
    <xf numFmtId="164" fontId="5" fillId="0" borderId="49" xfId="0" applyNumberFormat="1" applyFont="1" applyFill="1" applyBorder="1"/>
    <xf numFmtId="164" fontId="5" fillId="0" borderId="50" xfId="0" applyNumberFormat="1" applyFont="1" applyFill="1" applyBorder="1"/>
    <xf numFmtId="164" fontId="5" fillId="0" borderId="51" xfId="0" applyNumberFormat="1" applyFont="1" applyFill="1" applyBorder="1"/>
    <xf numFmtId="164" fontId="5" fillId="0" borderId="52" xfId="0" applyNumberFormat="1" applyFont="1" applyFill="1" applyBorder="1"/>
    <xf numFmtId="164" fontId="1" fillId="0" borderId="53" xfId="0" applyNumberFormat="1" applyFont="1" applyFill="1" applyBorder="1"/>
    <xf numFmtId="164" fontId="5" fillId="0" borderId="0" xfId="0" applyNumberFormat="1" applyFont="1" applyFill="1" applyBorder="1"/>
    <xf numFmtId="164" fontId="5" fillId="0" borderId="55" xfId="0" applyNumberFormat="1" applyFont="1" applyFill="1" applyBorder="1"/>
    <xf numFmtId="0" fontId="1" fillId="0" borderId="56" xfId="0" applyFont="1" applyFill="1" applyBorder="1"/>
    <xf numFmtId="0" fontId="1" fillId="0" borderId="57" xfId="0" applyFont="1" applyFill="1" applyBorder="1"/>
    <xf numFmtId="0" fontId="1" fillId="0" borderId="58" xfId="0" applyFont="1" applyFill="1" applyBorder="1"/>
    <xf numFmtId="0" fontId="1" fillId="0" borderId="59" xfId="0" applyFont="1" applyFill="1" applyBorder="1"/>
    <xf numFmtId="164" fontId="1" fillId="0" borderId="21" xfId="0" applyNumberFormat="1" applyFont="1" applyFill="1" applyBorder="1"/>
    <xf numFmtId="164" fontId="1" fillId="0" borderId="55" xfId="0" applyNumberFormat="1" applyFont="1" applyFill="1" applyBorder="1"/>
    <xf numFmtId="164" fontId="5" fillId="0" borderId="61" xfId="0" applyNumberFormat="1" applyFont="1" applyFill="1" applyBorder="1"/>
    <xf numFmtId="164" fontId="1" fillId="0" borderId="61" xfId="0" applyNumberFormat="1" applyFont="1" applyFill="1" applyBorder="1"/>
    <xf numFmtId="0" fontId="4" fillId="0" borderId="63" xfId="0" applyFont="1" applyFill="1" applyBorder="1" applyAlignment="1">
      <alignment horizontal="center"/>
    </xf>
    <xf numFmtId="0" fontId="5" fillId="0" borderId="64" xfId="0" applyFont="1" applyFill="1" applyBorder="1"/>
    <xf numFmtId="0" fontId="5" fillId="0" borderId="65" xfId="0" applyFont="1" applyFill="1" applyBorder="1"/>
    <xf numFmtId="0" fontId="5" fillId="0" borderId="66" xfId="0" applyFont="1" applyFill="1" applyBorder="1" applyAlignment="1">
      <alignment horizontal="center"/>
    </xf>
    <xf numFmtId="0" fontId="5" fillId="0" borderId="67" xfId="0" applyFont="1" applyFill="1" applyBorder="1"/>
    <xf numFmtId="164" fontId="5" fillId="0" borderId="67" xfId="0" applyNumberFormat="1" applyFont="1" applyFill="1" applyBorder="1"/>
    <xf numFmtId="164" fontId="5" fillId="0" borderId="68" xfId="0" applyNumberFormat="1" applyFont="1" applyFill="1" applyBorder="1"/>
    <xf numFmtId="164" fontId="5" fillId="0" borderId="69" xfId="0" applyNumberFormat="1" applyFont="1" applyFill="1" applyBorder="1"/>
    <xf numFmtId="164" fontId="1" fillId="0" borderId="70" xfId="0" applyNumberFormat="1" applyFont="1" applyFill="1" applyBorder="1"/>
    <xf numFmtId="164" fontId="4" fillId="0" borderId="71" xfId="0" applyNumberFormat="1" applyFont="1" applyFill="1" applyBorder="1"/>
    <xf numFmtId="164" fontId="1" fillId="0" borderId="72" xfId="0" applyNumberFormat="1" applyFont="1" applyFill="1" applyBorder="1"/>
    <xf numFmtId="0" fontId="1" fillId="0" borderId="14" xfId="0" applyFont="1" applyFill="1" applyBorder="1"/>
    <xf numFmtId="0" fontId="1" fillId="0" borderId="73" xfId="0" applyFont="1" applyFill="1" applyBorder="1"/>
    <xf numFmtId="0" fontId="1" fillId="0" borderId="74" xfId="0" applyFont="1" applyFill="1" applyBorder="1"/>
    <xf numFmtId="0" fontId="5" fillId="0" borderId="10" xfId="0" applyFont="1" applyFill="1" applyBorder="1"/>
    <xf numFmtId="0" fontId="5" fillId="0" borderId="75" xfId="0" applyFont="1" applyFill="1" applyBorder="1"/>
    <xf numFmtId="164" fontId="5" fillId="0" borderId="76" xfId="0" applyNumberFormat="1" applyFont="1" applyFill="1" applyBorder="1"/>
    <xf numFmtId="164" fontId="4" fillId="0" borderId="77" xfId="0" applyNumberFormat="1" applyFont="1" applyFill="1" applyBorder="1"/>
    <xf numFmtId="164" fontId="4" fillId="0" borderId="78" xfId="0" applyNumberFormat="1" applyFont="1" applyFill="1" applyBorder="1"/>
    <xf numFmtId="0" fontId="4" fillId="0" borderId="79" xfId="0" applyFont="1" applyFill="1" applyBorder="1" applyAlignment="1">
      <alignment horizontal="center"/>
    </xf>
    <xf numFmtId="0" fontId="5" fillId="0" borderId="45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4" fontId="1" fillId="0" borderId="24" xfId="0" applyNumberFormat="1" applyFont="1" applyFill="1" applyBorder="1"/>
    <xf numFmtId="164" fontId="1" fillId="0" borderId="22" xfId="0" applyNumberFormat="1" applyFont="1" applyFill="1" applyBorder="1"/>
    <xf numFmtId="0" fontId="5" fillId="0" borderId="76" xfId="0" applyFont="1" applyFill="1" applyBorder="1"/>
    <xf numFmtId="0" fontId="5" fillId="0" borderId="0" xfId="0" applyFont="1" applyFill="1" applyBorder="1"/>
    <xf numFmtId="0" fontId="5" fillId="0" borderId="55" xfId="0" applyFont="1" applyFill="1" applyBorder="1"/>
    <xf numFmtId="0" fontId="1" fillId="0" borderId="0" xfId="0" applyFont="1" applyFill="1" applyBorder="1"/>
    <xf numFmtId="164" fontId="5" fillId="0" borderId="80" xfId="0" applyNumberFormat="1" applyFont="1" applyFill="1" applyBorder="1"/>
    <xf numFmtId="164" fontId="5" fillId="0" borderId="81" xfId="0" applyNumberFormat="1" applyFont="1" applyFill="1" applyBorder="1"/>
    <xf numFmtId="164" fontId="1" fillId="0" borderId="80" xfId="0" applyNumberFormat="1" applyFont="1" applyFill="1" applyBorder="1"/>
    <xf numFmtId="0" fontId="1" fillId="0" borderId="82" xfId="0" applyFont="1" applyFill="1" applyBorder="1"/>
    <xf numFmtId="164" fontId="5" fillId="0" borderId="83" xfId="0" applyNumberFormat="1" applyFont="1" applyFill="1" applyBorder="1"/>
    <xf numFmtId="0" fontId="1" fillId="0" borderId="84" xfId="0" applyFont="1" applyFill="1" applyBorder="1"/>
    <xf numFmtId="0" fontId="1" fillId="0" borderId="55" xfId="0" applyFont="1" applyFill="1" applyBorder="1"/>
    <xf numFmtId="164" fontId="1" fillId="0" borderId="81" xfId="0" applyNumberFormat="1" applyFont="1" applyFill="1" applyBorder="1"/>
    <xf numFmtId="0" fontId="1" fillId="0" borderId="61" xfId="0" applyFont="1" applyFill="1" applyBorder="1"/>
    <xf numFmtId="0" fontId="5" fillId="0" borderId="61" xfId="0" applyFont="1" applyFill="1" applyBorder="1"/>
    <xf numFmtId="0" fontId="1" fillId="0" borderId="85" xfId="0" applyFont="1" applyFill="1" applyBorder="1"/>
    <xf numFmtId="164" fontId="1" fillId="0" borderId="86" xfId="0" applyNumberFormat="1" applyFont="1" applyFill="1" applyBorder="1"/>
    <xf numFmtId="164" fontId="4" fillId="0" borderId="87" xfId="0" applyNumberFormat="1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91" xfId="0" applyFont="1" applyFill="1" applyBorder="1"/>
    <xf numFmtId="0" fontId="1" fillId="0" borderId="92" xfId="0" applyFont="1" applyFill="1" applyBorder="1"/>
    <xf numFmtId="0" fontId="1" fillId="0" borderId="93" xfId="0" applyFont="1" applyFill="1" applyBorder="1"/>
    <xf numFmtId="0" fontId="1" fillId="0" borderId="60" xfId="0" applyFont="1" applyFill="1" applyBorder="1"/>
    <xf numFmtId="0" fontId="1" fillId="0" borderId="62" xfId="0" applyFont="1" applyFill="1" applyBorder="1"/>
    <xf numFmtId="0" fontId="5" fillId="0" borderId="5" xfId="0" applyFont="1" applyFill="1" applyBorder="1"/>
    <xf numFmtId="0" fontId="5" fillId="0" borderId="7" xfId="0" applyFont="1" applyFill="1" applyBorder="1"/>
    <xf numFmtId="0" fontId="5" fillId="0" borderId="88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3" fillId="0" borderId="1" xfId="0" applyFont="1" applyBorder="1"/>
    <xf numFmtId="0" fontId="4" fillId="2" borderId="4" xfId="0" applyFont="1" applyFill="1" applyBorder="1"/>
    <xf numFmtId="165" fontId="1" fillId="0" borderId="0" xfId="0" applyNumberFormat="1" applyFont="1"/>
    <xf numFmtId="164" fontId="1" fillId="0" borderId="0" xfId="0" applyNumberFormat="1" applyFont="1"/>
    <xf numFmtId="0" fontId="5" fillId="0" borderId="94" xfId="0" applyFont="1" applyBorder="1"/>
    <xf numFmtId="164" fontId="5" fillId="0" borderId="94" xfId="0" applyNumberFormat="1" applyFont="1" applyBorder="1"/>
    <xf numFmtId="165" fontId="5" fillId="0" borderId="94" xfId="0" applyNumberFormat="1" applyFont="1" applyBorder="1"/>
    <xf numFmtId="0" fontId="7" fillId="0" borderId="0" xfId="0" applyFont="1"/>
    <xf numFmtId="0" fontId="4" fillId="0" borderId="94" xfId="0" applyFont="1" applyBorder="1"/>
    <xf numFmtId="164" fontId="4" fillId="0" borderId="94" xfId="0" applyNumberFormat="1" applyFont="1" applyBorder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8" fillId="2" borderId="0" xfId="0" applyFont="1" applyFill="1"/>
    <xf numFmtId="0" fontId="9" fillId="0" borderId="0" xfId="0" applyFont="1"/>
    <xf numFmtId="0" fontId="7" fillId="2" borderId="0" xfId="0" applyFont="1" applyFill="1"/>
    <xf numFmtId="0" fontId="1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166" fontId="1" fillId="0" borderId="0" xfId="0" applyNumberFormat="1" applyFont="1"/>
    <xf numFmtId="0" fontId="4" fillId="2" borderId="94" xfId="0" applyFont="1" applyFill="1" applyBorder="1"/>
    <xf numFmtId="49" fontId="5" fillId="0" borderId="94" xfId="0" applyNumberFormat="1" applyFont="1" applyBorder="1"/>
    <xf numFmtId="166" fontId="5" fillId="0" borderId="94" xfId="0" applyNumberFormat="1" applyFont="1" applyBorder="1"/>
    <xf numFmtId="166" fontId="5" fillId="0" borderId="0" xfId="0" applyNumberFormat="1" applyFont="1"/>
    <xf numFmtId="0" fontId="5" fillId="0" borderId="0" xfId="0" applyFont="1" applyAlignment="1">
      <alignment wrapText="1"/>
    </xf>
    <xf numFmtId="166" fontId="5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wrapText="1"/>
    </xf>
    <xf numFmtId="166" fontId="4" fillId="0" borderId="0" xfId="0" applyNumberFormat="1" applyFont="1"/>
    <xf numFmtId="165" fontId="5" fillId="0" borderId="0" xfId="0" applyNumberFormat="1" applyFont="1" applyAlignment="1">
      <alignment wrapText="1"/>
    </xf>
    <xf numFmtId="0" fontId="10" fillId="0" borderId="0" xfId="0" applyFont="1"/>
    <xf numFmtId="0" fontId="11" fillId="0" borderId="94" xfId="0" applyFont="1" applyBorder="1"/>
    <xf numFmtId="166" fontId="11" fillId="0" borderId="94" xfId="0" applyNumberFormat="1" applyFont="1" applyBorder="1"/>
    <xf numFmtId="164" fontId="11" fillId="0" borderId="94" xfId="0" applyNumberFormat="1" applyFont="1" applyBorder="1"/>
    <xf numFmtId="0" fontId="12" fillId="0" borderId="94" xfId="0" applyFont="1" applyBorder="1"/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5" xfId="0" applyFont="1" applyFill="1" applyBorder="1"/>
    <xf numFmtId="164" fontId="4" fillId="0" borderId="5" xfId="0" applyNumberFormat="1" applyFont="1" applyFill="1" applyBorder="1"/>
    <xf numFmtId="0" fontId="4" fillId="0" borderId="6" xfId="0" applyFont="1" applyFill="1" applyBorder="1"/>
    <xf numFmtId="164" fontId="4" fillId="0" borderId="6" xfId="0" applyNumberFormat="1" applyFont="1" applyFill="1" applyBorder="1"/>
    <xf numFmtId="0" fontId="5" fillId="0" borderId="95" xfId="0" applyFont="1" applyFill="1" applyBorder="1" applyAlignment="1">
      <alignment horizontal="center"/>
    </xf>
    <xf numFmtId="0" fontId="1" fillId="0" borderId="77" xfId="0" applyFont="1" applyFill="1" applyBorder="1"/>
    <xf numFmtId="0" fontId="1" fillId="0" borderId="96" xfId="0" applyFont="1" applyFill="1" applyBorder="1"/>
    <xf numFmtId="164" fontId="1" fillId="0" borderId="97" xfId="0" applyNumberFormat="1" applyFont="1" applyFill="1" applyBorder="1"/>
    <xf numFmtId="164" fontId="4" fillId="0" borderId="98" xfId="0" applyNumberFormat="1" applyFont="1" applyFill="1" applyBorder="1"/>
    <xf numFmtId="14" fontId="5" fillId="0" borderId="25" xfId="0" applyNumberFormat="1" applyFont="1" applyFill="1" applyBorder="1"/>
    <xf numFmtId="14" fontId="4" fillId="0" borderId="1" xfId="0" applyNumberFormat="1" applyFont="1" applyFill="1" applyBorder="1"/>
    <xf numFmtId="14" fontId="1" fillId="0" borderId="1" xfId="0" applyNumberFormat="1" applyFont="1" applyFill="1" applyBorder="1"/>
    <xf numFmtId="14" fontId="5" fillId="0" borderId="1" xfId="0" applyNumberFormat="1" applyFont="1" applyFill="1" applyBorder="1"/>
    <xf numFmtId="0" fontId="4" fillId="0" borderId="1" xfId="0" applyFont="1" applyFill="1" applyBorder="1"/>
    <xf numFmtId="0" fontId="4" fillId="0" borderId="1" xfId="0" applyFont="1" applyFill="1" applyBorder="1"/>
    <xf numFmtId="0" fontId="6" fillId="0" borderId="29" xfId="0" applyFont="1" applyFill="1" applyBorder="1"/>
    <xf numFmtId="0" fontId="6" fillId="0" borderId="30" xfId="0" applyFont="1" applyFill="1" applyBorder="1"/>
    <xf numFmtId="0" fontId="6" fillId="0" borderId="31" xfId="0" applyFont="1" applyFill="1" applyBorder="1"/>
    <xf numFmtId="0" fontId="5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1" fillId="0" borderId="31" xfId="0" applyFont="1" applyFill="1" applyBorder="1" applyAlignment="1">
      <alignment wrapText="1"/>
    </xf>
    <xf numFmtId="0" fontId="5" fillId="0" borderId="39" xfId="0" applyFont="1" applyFill="1" applyBorder="1" applyAlignment="1">
      <alignment wrapText="1"/>
    </xf>
    <xf numFmtId="0" fontId="1" fillId="0" borderId="40" xfId="0" applyFont="1" applyFill="1" applyBorder="1" applyAlignment="1">
      <alignment wrapText="1"/>
    </xf>
    <xf numFmtId="0" fontId="1" fillId="0" borderId="41" xfId="0" applyFont="1" applyFill="1" applyBorder="1" applyAlignment="1">
      <alignment wrapText="1"/>
    </xf>
    <xf numFmtId="0" fontId="4" fillId="0" borderId="3" xfId="0" applyFont="1" applyBorder="1" applyAlignment="1">
      <alignment wrapText="1"/>
    </xf>
    <xf numFmtId="0" fontId="1" fillId="0" borderId="89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1" fillId="0" borderId="89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6"/>
  <sheetViews>
    <sheetView tabSelected="1" workbookViewId="0">
      <selection activeCell="B27" sqref="B27"/>
    </sheetView>
  </sheetViews>
  <sheetFormatPr defaultColWidth="0" defaultRowHeight="15" x14ac:dyDescent="0.25"/>
  <cols>
    <col min="1" max="1" width="32.7109375" customWidth="1"/>
    <col min="2" max="2" width="10.7109375" customWidth="1"/>
    <col min="3" max="6" width="8.7109375" customWidth="1"/>
    <col min="7" max="7" width="10.7109375" customWidth="1"/>
    <col min="8" max="8" width="3.7109375" customWidth="1"/>
    <col min="9" max="26" width="0" hidden="1" customWidth="1"/>
    <col min="27" max="16384" width="9.140625" hidden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x14ac:dyDescent="0.25">
      <c r="A2" s="4" t="s">
        <v>0</v>
      </c>
      <c r="B2" s="3"/>
      <c r="C2" s="3"/>
      <c r="D2" s="3"/>
      <c r="E2" s="3"/>
      <c r="F2" s="6" t="s">
        <v>1</v>
      </c>
      <c r="G2" s="6"/>
    </row>
    <row r="3" spans="1:26" x14ac:dyDescent="0.25">
      <c r="A3" s="3"/>
      <c r="B3" s="3"/>
      <c r="C3" s="3"/>
      <c r="D3" s="3"/>
      <c r="E3" s="3"/>
      <c r="F3" s="7" t="s">
        <v>2</v>
      </c>
      <c r="G3" s="7" t="s">
        <v>3</v>
      </c>
    </row>
    <row r="4" spans="1:26" x14ac:dyDescent="0.25">
      <c r="A4" s="195" t="s">
        <v>266</v>
      </c>
      <c r="B4" s="195"/>
      <c r="C4" s="195"/>
      <c r="D4" s="195"/>
      <c r="E4" s="195"/>
      <c r="F4" s="8">
        <v>0.2</v>
      </c>
      <c r="G4" s="8">
        <v>0</v>
      </c>
    </row>
    <row r="5" spans="1:26" x14ac:dyDescent="0.25">
      <c r="A5" s="3"/>
      <c r="B5" s="3"/>
      <c r="C5" s="3"/>
      <c r="D5" s="3"/>
      <c r="E5" s="3"/>
      <c r="F5" s="3"/>
      <c r="G5" s="3"/>
    </row>
    <row r="6" spans="1:26" x14ac:dyDescent="0.25">
      <c r="A6" s="9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9" t="s">
        <v>9</v>
      </c>
      <c r="G6" s="9" t="s">
        <v>10</v>
      </c>
    </row>
    <row r="7" spans="1:26" x14ac:dyDescent="0.25">
      <c r="A7" s="10" t="s">
        <v>11</v>
      </c>
      <c r="B7" s="10"/>
      <c r="C7" s="10"/>
      <c r="D7" s="10"/>
      <c r="E7" s="10"/>
      <c r="F7" s="10"/>
      <c r="G7" s="11">
        <f>SUM(G8:G10)</f>
        <v>0</v>
      </c>
      <c r="Z7" s="12">
        <f>SUM(G8:G10)</f>
        <v>0</v>
      </c>
    </row>
    <row r="8" spans="1:26" x14ac:dyDescent="0.25">
      <c r="A8" s="10" t="s">
        <v>12</v>
      </c>
      <c r="B8" s="11">
        <f>'SO 3211'!I106-Rekapitulácia!D8</f>
        <v>0</v>
      </c>
      <c r="C8" s="11">
        <f>'Kryci_list 3211'!J26</f>
        <v>0</v>
      </c>
      <c r="D8" s="11">
        <v>0</v>
      </c>
      <c r="E8" s="11">
        <f>'Kryci_list 3211'!J17</f>
        <v>0</v>
      </c>
      <c r="F8" s="11">
        <v>0</v>
      </c>
      <c r="G8" s="11">
        <f>B8+C8+D8+E8+F8</f>
        <v>0</v>
      </c>
      <c r="K8">
        <f>'SO 3211'!K106</f>
        <v>0</v>
      </c>
      <c r="Q8">
        <v>30.126000000000001</v>
      </c>
    </row>
    <row r="9" spans="1:26" x14ac:dyDescent="0.25">
      <c r="A9" s="10" t="s">
        <v>13</v>
      </c>
      <c r="B9" s="11">
        <f>'SO 3212'!I91-Rekapitulácia!D9</f>
        <v>0</v>
      </c>
      <c r="C9" s="11">
        <f>'Kryci_list 3212'!J26</f>
        <v>0</v>
      </c>
      <c r="D9" s="11">
        <v>0</v>
      </c>
      <c r="E9" s="11">
        <f>'Kryci_list 3212'!J17</f>
        <v>0</v>
      </c>
      <c r="F9" s="11">
        <v>0</v>
      </c>
      <c r="G9" s="11">
        <f>B9+C9+D9+E9+F9</f>
        <v>0</v>
      </c>
      <c r="K9">
        <f>'SO 3212'!K91</f>
        <v>0</v>
      </c>
      <c r="Q9">
        <v>30.126000000000001</v>
      </c>
    </row>
    <row r="10" spans="1:26" x14ac:dyDescent="0.25">
      <c r="A10" s="64" t="s">
        <v>14</v>
      </c>
      <c r="B10" s="71">
        <f>'SO 3213'!I83-Rekapitulácia!D10</f>
        <v>0</v>
      </c>
      <c r="C10" s="71">
        <f>'Kryci_list 3213'!J26</f>
        <v>0</v>
      </c>
      <c r="D10" s="71">
        <v>0</v>
      </c>
      <c r="E10" s="71">
        <f>'Kryci_list 3213'!J17</f>
        <v>0</v>
      </c>
      <c r="F10" s="71">
        <v>0</v>
      </c>
      <c r="G10" s="71">
        <f>B10+C10+D10+E10+F10</f>
        <v>0</v>
      </c>
      <c r="K10">
        <f>'SO 3213'!K83</f>
        <v>0</v>
      </c>
      <c r="Q10">
        <v>30.126000000000001</v>
      </c>
    </row>
    <row r="11" spans="1:26" x14ac:dyDescent="0.25">
      <c r="A11" s="183" t="s">
        <v>260</v>
      </c>
      <c r="B11" s="184">
        <f>SUM(B7:B10)</f>
        <v>0</v>
      </c>
      <c r="C11" s="184">
        <f>SUM(C7:C10)</f>
        <v>0</v>
      </c>
      <c r="D11" s="184">
        <f>SUM(D7:D10)</f>
        <v>0</v>
      </c>
      <c r="E11" s="184">
        <f>SUM(E7:E10)</f>
        <v>0</v>
      </c>
      <c r="F11" s="184">
        <f>SUM(F7:F10)</f>
        <v>0</v>
      </c>
      <c r="G11" s="184">
        <f>SUM(G7:G10)-SUM(Z7:Z10)</f>
        <v>0</v>
      </c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</row>
    <row r="12" spans="1:26" x14ac:dyDescent="0.25">
      <c r="A12" s="181" t="s">
        <v>261</v>
      </c>
      <c r="B12" s="182">
        <f>G11-SUM(Rekapitulácia!K7:'Rekapitulácia'!K10)*1</f>
        <v>0</v>
      </c>
      <c r="C12" s="182"/>
      <c r="D12" s="182"/>
      <c r="E12" s="182"/>
      <c r="F12" s="182"/>
      <c r="G12" s="182">
        <f>ROUND(((ROUND(B12,2)*20)/100),2)*1</f>
        <v>0</v>
      </c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</row>
    <row r="13" spans="1:26" x14ac:dyDescent="0.25">
      <c r="A13" s="5" t="s">
        <v>262</v>
      </c>
      <c r="B13" s="179">
        <f>(G11-B12)</f>
        <v>0</v>
      </c>
      <c r="C13" s="179"/>
      <c r="D13" s="179"/>
      <c r="E13" s="179"/>
      <c r="F13" s="179"/>
      <c r="G13" s="179">
        <f>ROUND(((ROUND(B13,2)*0)/100),2)</f>
        <v>0</v>
      </c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</row>
    <row r="14" spans="1:26" x14ac:dyDescent="0.25">
      <c r="A14" s="5" t="s">
        <v>263</v>
      </c>
      <c r="B14" s="179"/>
      <c r="C14" s="179"/>
      <c r="D14" s="179"/>
      <c r="E14" s="179"/>
      <c r="F14" s="179"/>
      <c r="G14" s="179">
        <f>SUM(G11:G13)</f>
        <v>0</v>
      </c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</row>
    <row r="15" spans="1:26" x14ac:dyDescent="0.25">
      <c r="A15" s="13"/>
      <c r="B15" s="180"/>
      <c r="C15" s="180"/>
      <c r="D15" s="180"/>
      <c r="E15" s="180"/>
      <c r="F15" s="180"/>
      <c r="G15" s="180"/>
    </row>
    <row r="16" spans="1:26" x14ac:dyDescent="0.25">
      <c r="A16" s="13"/>
      <c r="B16" s="180"/>
      <c r="C16" s="180"/>
      <c r="D16" s="180"/>
      <c r="E16" s="180"/>
      <c r="F16" s="180"/>
      <c r="G16" s="180"/>
    </row>
    <row r="17" spans="1:7" x14ac:dyDescent="0.25">
      <c r="A17" s="13"/>
      <c r="B17" s="180"/>
      <c r="C17" s="180"/>
      <c r="D17" s="180"/>
      <c r="E17" s="180"/>
      <c r="F17" s="180"/>
      <c r="G17" s="180"/>
    </row>
    <row r="18" spans="1:7" x14ac:dyDescent="0.25">
      <c r="A18" s="13"/>
      <c r="B18" s="180"/>
      <c r="C18" s="180"/>
      <c r="D18" s="180"/>
      <c r="E18" s="180"/>
      <c r="F18" s="180"/>
      <c r="G18" s="180"/>
    </row>
    <row r="19" spans="1:7" x14ac:dyDescent="0.25">
      <c r="A19" s="13"/>
      <c r="B19" s="180"/>
      <c r="C19" s="180"/>
      <c r="D19" s="180"/>
      <c r="E19" s="180"/>
      <c r="F19" s="180"/>
      <c r="G19" s="180"/>
    </row>
    <row r="20" spans="1:7" x14ac:dyDescent="0.25">
      <c r="A20" s="13"/>
      <c r="B20" s="180"/>
      <c r="C20" s="180"/>
      <c r="D20" s="180"/>
      <c r="E20" s="180"/>
      <c r="F20" s="180"/>
      <c r="G20" s="180"/>
    </row>
    <row r="21" spans="1:7" x14ac:dyDescent="0.25">
      <c r="A21" s="13"/>
      <c r="B21" s="180"/>
      <c r="C21" s="180"/>
      <c r="D21" s="180"/>
      <c r="E21" s="180"/>
      <c r="F21" s="180"/>
      <c r="G21" s="180"/>
    </row>
    <row r="22" spans="1:7" x14ac:dyDescent="0.25">
      <c r="A22" s="13"/>
      <c r="B22" s="180"/>
      <c r="C22" s="180"/>
      <c r="D22" s="180"/>
      <c r="E22" s="180"/>
      <c r="F22" s="180"/>
      <c r="G22" s="180"/>
    </row>
    <row r="23" spans="1:7" x14ac:dyDescent="0.25">
      <c r="A23" s="13"/>
      <c r="B23" s="180"/>
      <c r="C23" s="180"/>
      <c r="D23" s="180"/>
      <c r="E23" s="180"/>
      <c r="F23" s="180"/>
      <c r="G23" s="180"/>
    </row>
    <row r="24" spans="1:7" x14ac:dyDescent="0.25">
      <c r="A24" s="13"/>
      <c r="B24" s="180"/>
      <c r="C24" s="180"/>
      <c r="D24" s="180"/>
      <c r="E24" s="180"/>
      <c r="F24" s="180"/>
      <c r="G24" s="180"/>
    </row>
    <row r="25" spans="1:7" x14ac:dyDescent="0.25">
      <c r="A25" s="13"/>
      <c r="B25" s="180"/>
      <c r="C25" s="180"/>
      <c r="D25" s="180"/>
      <c r="E25" s="180"/>
      <c r="F25" s="180"/>
      <c r="G25" s="180"/>
    </row>
    <row r="26" spans="1:7" x14ac:dyDescent="0.25">
      <c r="A26" s="13"/>
      <c r="B26" s="180"/>
      <c r="C26" s="180"/>
      <c r="D26" s="180"/>
      <c r="E26" s="180"/>
      <c r="F26" s="180"/>
      <c r="G26" s="180"/>
    </row>
    <row r="27" spans="1:7" x14ac:dyDescent="0.25">
      <c r="A27" s="13"/>
      <c r="B27" s="180"/>
      <c r="C27" s="180"/>
      <c r="D27" s="180"/>
      <c r="E27" s="180"/>
      <c r="F27" s="180"/>
      <c r="G27" s="180"/>
    </row>
    <row r="28" spans="1:7" x14ac:dyDescent="0.25">
      <c r="A28" s="13"/>
      <c r="B28" s="180"/>
      <c r="C28" s="180"/>
      <c r="D28" s="180"/>
      <c r="E28" s="180"/>
      <c r="F28" s="180"/>
      <c r="G28" s="180"/>
    </row>
    <row r="29" spans="1:7" x14ac:dyDescent="0.25">
      <c r="A29" s="13"/>
      <c r="B29" s="180"/>
      <c r="C29" s="180"/>
      <c r="D29" s="180"/>
      <c r="E29" s="180"/>
      <c r="F29" s="180"/>
      <c r="G29" s="180"/>
    </row>
    <row r="30" spans="1:7" x14ac:dyDescent="0.25">
      <c r="A30" s="13"/>
      <c r="B30" s="180"/>
      <c r="C30" s="180"/>
      <c r="D30" s="180"/>
      <c r="E30" s="180"/>
      <c r="F30" s="180"/>
      <c r="G30" s="180"/>
    </row>
    <row r="31" spans="1:7" x14ac:dyDescent="0.25">
      <c r="A31" s="13"/>
      <c r="B31" s="180"/>
      <c r="C31" s="180"/>
      <c r="D31" s="180"/>
      <c r="E31" s="180"/>
      <c r="F31" s="180"/>
      <c r="G31" s="180"/>
    </row>
    <row r="32" spans="1:7" x14ac:dyDescent="0.25">
      <c r="A32" s="13"/>
      <c r="B32" s="180"/>
      <c r="C32" s="180"/>
      <c r="D32" s="180"/>
      <c r="E32" s="180"/>
      <c r="F32" s="180"/>
      <c r="G32" s="180"/>
    </row>
    <row r="33" spans="1:7" x14ac:dyDescent="0.25">
      <c r="A33" s="13"/>
      <c r="B33" s="180"/>
      <c r="C33" s="180"/>
      <c r="D33" s="180"/>
      <c r="E33" s="180"/>
      <c r="F33" s="180"/>
      <c r="G33" s="180"/>
    </row>
    <row r="34" spans="1:7" x14ac:dyDescent="0.25">
      <c r="A34" s="13"/>
      <c r="B34" s="180"/>
      <c r="C34" s="180"/>
      <c r="D34" s="180"/>
      <c r="E34" s="180"/>
      <c r="F34" s="180"/>
      <c r="G34" s="180"/>
    </row>
    <row r="35" spans="1:7" x14ac:dyDescent="0.25">
      <c r="A35" s="13"/>
      <c r="B35" s="180"/>
      <c r="C35" s="180"/>
      <c r="D35" s="180"/>
      <c r="E35" s="180"/>
      <c r="F35" s="180"/>
      <c r="G35" s="180"/>
    </row>
    <row r="36" spans="1:7" x14ac:dyDescent="0.25">
      <c r="A36" s="13"/>
      <c r="B36" s="180"/>
      <c r="C36" s="180"/>
      <c r="D36" s="180"/>
      <c r="E36" s="180"/>
      <c r="F36" s="180"/>
      <c r="G36" s="180"/>
    </row>
    <row r="37" spans="1:7" x14ac:dyDescent="0.25">
      <c r="A37" s="1"/>
      <c r="B37" s="143"/>
      <c r="C37" s="143"/>
      <c r="D37" s="143"/>
      <c r="E37" s="143"/>
      <c r="F37" s="143"/>
      <c r="G37" s="143"/>
    </row>
    <row r="38" spans="1:7" x14ac:dyDescent="0.25">
      <c r="A38" s="1"/>
      <c r="B38" s="143"/>
      <c r="C38" s="143"/>
      <c r="D38" s="143"/>
      <c r="E38" s="143"/>
      <c r="F38" s="143"/>
      <c r="G38" s="143"/>
    </row>
    <row r="39" spans="1:7" x14ac:dyDescent="0.25">
      <c r="A39" s="1"/>
      <c r="B39" s="143"/>
      <c r="C39" s="143"/>
      <c r="D39" s="143"/>
      <c r="E39" s="143"/>
      <c r="F39" s="143"/>
      <c r="G39" s="143"/>
    </row>
    <row r="40" spans="1:7" x14ac:dyDescent="0.25">
      <c r="A40" s="1"/>
      <c r="B40" s="143"/>
      <c r="C40" s="143"/>
      <c r="D40" s="143"/>
      <c r="E40" s="143"/>
      <c r="F40" s="143"/>
      <c r="G40" s="143"/>
    </row>
    <row r="41" spans="1:7" x14ac:dyDescent="0.25">
      <c r="A41" s="1"/>
      <c r="B41" s="143"/>
      <c r="C41" s="143"/>
      <c r="D41" s="143"/>
      <c r="E41" s="143"/>
      <c r="F41" s="143"/>
      <c r="G41" s="143"/>
    </row>
    <row r="42" spans="1:7" x14ac:dyDescent="0.25">
      <c r="A42" s="1"/>
      <c r="B42" s="143"/>
      <c r="C42" s="143"/>
      <c r="D42" s="143"/>
      <c r="E42" s="143"/>
      <c r="F42" s="143"/>
      <c r="G42" s="143"/>
    </row>
    <row r="43" spans="1:7" x14ac:dyDescent="0.25">
      <c r="A43" s="1"/>
      <c r="B43" s="143"/>
      <c r="C43" s="143"/>
      <c r="D43" s="143"/>
      <c r="E43" s="143"/>
      <c r="F43" s="143"/>
      <c r="G43" s="143"/>
    </row>
    <row r="44" spans="1:7" x14ac:dyDescent="0.25">
      <c r="A44" s="1"/>
      <c r="B44" s="143"/>
      <c r="C44" s="143"/>
      <c r="D44" s="143"/>
      <c r="E44" s="143"/>
      <c r="F44" s="143"/>
      <c r="G44" s="143"/>
    </row>
    <row r="45" spans="1:7" x14ac:dyDescent="0.25">
      <c r="A45" s="1"/>
      <c r="B45" s="143"/>
      <c r="C45" s="143"/>
      <c r="D45" s="143"/>
      <c r="E45" s="143"/>
      <c r="F45" s="143"/>
      <c r="G45" s="143"/>
    </row>
    <row r="46" spans="1:7" x14ac:dyDescent="0.25">
      <c r="A46" s="1"/>
      <c r="B46" s="143"/>
      <c r="C46" s="143"/>
      <c r="D46" s="143"/>
      <c r="E46" s="143"/>
      <c r="F46" s="143"/>
      <c r="G46" s="143"/>
    </row>
    <row r="47" spans="1:7" x14ac:dyDescent="0.25">
      <c r="A47" s="1"/>
      <c r="B47" s="143"/>
      <c r="C47" s="143"/>
      <c r="D47" s="143"/>
      <c r="E47" s="143"/>
      <c r="F47" s="143"/>
      <c r="G47" s="143"/>
    </row>
    <row r="48" spans="1:7" x14ac:dyDescent="0.25">
      <c r="A48" s="1"/>
      <c r="B48" s="143"/>
      <c r="C48" s="143"/>
      <c r="D48" s="143"/>
      <c r="E48" s="143"/>
      <c r="F48" s="143"/>
      <c r="G48" s="143"/>
    </row>
    <row r="49" spans="1:7" x14ac:dyDescent="0.25">
      <c r="A49" s="1"/>
      <c r="B49" s="143"/>
      <c r="C49" s="143"/>
      <c r="D49" s="143"/>
      <c r="E49" s="143"/>
      <c r="F49" s="143"/>
      <c r="G49" s="143"/>
    </row>
    <row r="50" spans="1:7" x14ac:dyDescent="0.25">
      <c r="A50" s="1"/>
      <c r="B50" s="143"/>
      <c r="C50" s="143"/>
      <c r="D50" s="143"/>
      <c r="E50" s="143"/>
      <c r="F50" s="143"/>
      <c r="G50" s="143"/>
    </row>
    <row r="51" spans="1:7" x14ac:dyDescent="0.25">
      <c r="B51" s="12"/>
      <c r="C51" s="12"/>
      <c r="D51" s="12"/>
      <c r="E51" s="12"/>
      <c r="F51" s="12"/>
      <c r="G51" s="12"/>
    </row>
    <row r="52" spans="1:7" x14ac:dyDescent="0.25">
      <c r="B52" s="12"/>
      <c r="C52" s="12"/>
      <c r="D52" s="12"/>
      <c r="E52" s="12"/>
      <c r="F52" s="12"/>
      <c r="G52" s="12"/>
    </row>
    <row r="53" spans="1:7" x14ac:dyDescent="0.25">
      <c r="B53" s="12"/>
      <c r="C53" s="12"/>
      <c r="D53" s="12"/>
      <c r="E53" s="12"/>
      <c r="F53" s="12"/>
      <c r="G53" s="12"/>
    </row>
    <row r="54" spans="1:7" x14ac:dyDescent="0.25">
      <c r="B54" s="12"/>
      <c r="C54" s="12"/>
      <c r="D54" s="12"/>
      <c r="E54" s="12"/>
      <c r="F54" s="12"/>
      <c r="G54" s="12"/>
    </row>
    <row r="55" spans="1:7" x14ac:dyDescent="0.25">
      <c r="B55" s="12"/>
      <c r="C55" s="12"/>
      <c r="D55" s="12"/>
      <c r="E55" s="12"/>
      <c r="F55" s="12"/>
      <c r="G55" s="12"/>
    </row>
    <row r="56" spans="1:7" x14ac:dyDescent="0.25">
      <c r="B56" s="12"/>
      <c r="C56" s="12"/>
      <c r="D56" s="12"/>
      <c r="E56" s="12"/>
      <c r="F56" s="12"/>
      <c r="G56" s="12"/>
    </row>
    <row r="57" spans="1:7" x14ac:dyDescent="0.25">
      <c r="B57" s="12"/>
      <c r="C57" s="12"/>
      <c r="D57" s="12"/>
      <c r="E57" s="12"/>
      <c r="F57" s="12"/>
      <c r="G57" s="12"/>
    </row>
    <row r="58" spans="1:7" x14ac:dyDescent="0.25">
      <c r="B58" s="12"/>
      <c r="C58" s="12"/>
      <c r="D58" s="12"/>
      <c r="E58" s="12"/>
      <c r="F58" s="12"/>
      <c r="G58" s="12"/>
    </row>
    <row r="59" spans="1:7" x14ac:dyDescent="0.25">
      <c r="B59" s="12"/>
      <c r="C59" s="12"/>
      <c r="D59" s="12"/>
      <c r="E59" s="12"/>
      <c r="F59" s="12"/>
      <c r="G59" s="12"/>
    </row>
    <row r="60" spans="1:7" x14ac:dyDescent="0.25">
      <c r="B60" s="12"/>
      <c r="C60" s="12"/>
      <c r="D60" s="12"/>
      <c r="E60" s="12"/>
      <c r="F60" s="12"/>
      <c r="G60" s="12"/>
    </row>
    <row r="61" spans="1:7" x14ac:dyDescent="0.25">
      <c r="B61" s="12"/>
      <c r="C61" s="12"/>
      <c r="D61" s="12"/>
      <c r="E61" s="12"/>
      <c r="F61" s="12"/>
      <c r="G61" s="12"/>
    </row>
    <row r="62" spans="1:7" x14ac:dyDescent="0.25">
      <c r="B62" s="12"/>
      <c r="C62" s="12"/>
      <c r="D62" s="12"/>
      <c r="E62" s="12"/>
      <c r="F62" s="12"/>
      <c r="G62" s="12"/>
    </row>
    <row r="63" spans="1:7" x14ac:dyDescent="0.25">
      <c r="B63" s="12"/>
      <c r="C63" s="12"/>
      <c r="D63" s="12"/>
      <c r="E63" s="12"/>
      <c r="F63" s="12"/>
      <c r="G63" s="12"/>
    </row>
    <row r="64" spans="1:7" x14ac:dyDescent="0.25">
      <c r="B64" s="12"/>
      <c r="C64" s="12"/>
      <c r="D64" s="12"/>
      <c r="E64" s="12"/>
      <c r="F64" s="12"/>
      <c r="G64" s="12"/>
    </row>
    <row r="65" spans="2:7" x14ac:dyDescent="0.25">
      <c r="B65" s="12"/>
      <c r="C65" s="12"/>
      <c r="D65" s="12"/>
      <c r="E65" s="12"/>
      <c r="F65" s="12"/>
      <c r="G65" s="12"/>
    </row>
    <row r="66" spans="2:7" x14ac:dyDescent="0.25">
      <c r="B66" s="12"/>
      <c r="C66" s="12"/>
      <c r="D66" s="12"/>
      <c r="E66" s="12"/>
      <c r="F66" s="12"/>
      <c r="G66" s="12"/>
    </row>
    <row r="67" spans="2:7" x14ac:dyDescent="0.25">
      <c r="B67" s="12"/>
      <c r="C67" s="12"/>
      <c r="D67" s="12"/>
      <c r="E67" s="12"/>
      <c r="F67" s="12"/>
      <c r="G67" s="12"/>
    </row>
    <row r="68" spans="2:7" x14ac:dyDescent="0.25">
      <c r="B68" s="12"/>
      <c r="C68" s="12"/>
      <c r="D68" s="12"/>
      <c r="E68" s="12"/>
      <c r="F68" s="12"/>
      <c r="G68" s="12"/>
    </row>
    <row r="69" spans="2:7" x14ac:dyDescent="0.25">
      <c r="B69" s="12"/>
      <c r="C69" s="12"/>
      <c r="D69" s="12"/>
      <c r="E69" s="12"/>
      <c r="F69" s="12"/>
      <c r="G69" s="12"/>
    </row>
    <row r="70" spans="2:7" x14ac:dyDescent="0.25">
      <c r="B70" s="12"/>
      <c r="C70" s="12"/>
      <c r="D70" s="12"/>
      <c r="E70" s="12"/>
      <c r="F70" s="12"/>
      <c r="G70" s="12"/>
    </row>
    <row r="71" spans="2:7" x14ac:dyDescent="0.25">
      <c r="B71" s="12"/>
      <c r="C71" s="12"/>
      <c r="D71" s="12"/>
      <c r="E71" s="12"/>
      <c r="F71" s="12"/>
      <c r="G71" s="12"/>
    </row>
    <row r="72" spans="2:7" x14ac:dyDescent="0.25">
      <c r="B72" s="12"/>
      <c r="C72" s="12"/>
      <c r="D72" s="12"/>
      <c r="E72" s="12"/>
      <c r="F72" s="12"/>
      <c r="G72" s="12"/>
    </row>
    <row r="73" spans="2:7" x14ac:dyDescent="0.25">
      <c r="B73" s="12"/>
      <c r="C73" s="12"/>
      <c r="D73" s="12"/>
      <c r="E73" s="12"/>
      <c r="F73" s="12"/>
      <c r="G73" s="12"/>
    </row>
    <row r="74" spans="2:7" x14ac:dyDescent="0.25">
      <c r="B74" s="12"/>
      <c r="C74" s="12"/>
      <c r="D74" s="12"/>
      <c r="E74" s="12"/>
      <c r="F74" s="12"/>
      <c r="G74" s="12"/>
    </row>
    <row r="75" spans="2:7" x14ac:dyDescent="0.25">
      <c r="B75" s="12"/>
      <c r="C75" s="12"/>
      <c r="D75" s="12"/>
      <c r="E75" s="12"/>
      <c r="F75" s="12"/>
      <c r="G75" s="12"/>
    </row>
    <row r="76" spans="2:7" x14ac:dyDescent="0.25">
      <c r="B76" s="12"/>
      <c r="C76" s="12"/>
      <c r="D76" s="12"/>
      <c r="E76" s="12"/>
      <c r="F76" s="12"/>
      <c r="G76" s="12"/>
    </row>
    <row r="77" spans="2:7" x14ac:dyDescent="0.25">
      <c r="B77" s="12"/>
      <c r="C77" s="12"/>
      <c r="D77" s="12"/>
      <c r="E77" s="12"/>
      <c r="F77" s="12"/>
      <c r="G77" s="12"/>
    </row>
    <row r="78" spans="2:7" x14ac:dyDescent="0.25">
      <c r="B78" s="12"/>
      <c r="C78" s="12"/>
      <c r="D78" s="12"/>
      <c r="E78" s="12"/>
      <c r="F78" s="12"/>
      <c r="G78" s="12"/>
    </row>
    <row r="79" spans="2:7" x14ac:dyDescent="0.25">
      <c r="B79" s="12"/>
      <c r="C79" s="12"/>
      <c r="D79" s="12"/>
      <c r="E79" s="12"/>
      <c r="F79" s="12"/>
      <c r="G79" s="12"/>
    </row>
    <row r="80" spans="2:7" x14ac:dyDescent="0.25">
      <c r="B80" s="12"/>
      <c r="C80" s="12"/>
      <c r="D80" s="12"/>
      <c r="E80" s="12"/>
      <c r="F80" s="12"/>
      <c r="G80" s="12"/>
    </row>
    <row r="81" spans="2:7" x14ac:dyDescent="0.25">
      <c r="B81" s="12"/>
      <c r="C81" s="12"/>
      <c r="D81" s="12"/>
      <c r="E81" s="12"/>
      <c r="F81" s="12"/>
      <c r="G81" s="12"/>
    </row>
    <row r="82" spans="2:7" x14ac:dyDescent="0.25">
      <c r="B82" s="12"/>
      <c r="C82" s="12"/>
      <c r="D82" s="12"/>
      <c r="E82" s="12"/>
      <c r="F82" s="12"/>
      <c r="G82" s="12"/>
    </row>
    <row r="83" spans="2:7" x14ac:dyDescent="0.25">
      <c r="B83" s="12"/>
      <c r="C83" s="12"/>
      <c r="D83" s="12"/>
      <c r="E83" s="12"/>
      <c r="F83" s="12"/>
      <c r="G83" s="12"/>
    </row>
    <row r="84" spans="2:7" x14ac:dyDescent="0.25">
      <c r="B84" s="12"/>
      <c r="C84" s="12"/>
      <c r="D84" s="12"/>
      <c r="E84" s="12"/>
      <c r="F84" s="12"/>
      <c r="G84" s="12"/>
    </row>
    <row r="85" spans="2:7" x14ac:dyDescent="0.25">
      <c r="B85" s="12"/>
      <c r="C85" s="12"/>
      <c r="D85" s="12"/>
      <c r="E85" s="12"/>
      <c r="F85" s="12"/>
      <c r="G85" s="12"/>
    </row>
    <row r="86" spans="2:7" x14ac:dyDescent="0.25">
      <c r="B86" s="12"/>
      <c r="C86" s="12"/>
      <c r="D86" s="12"/>
      <c r="E86" s="12"/>
      <c r="F86" s="12"/>
      <c r="G86" s="12"/>
    </row>
    <row r="87" spans="2:7" x14ac:dyDescent="0.25">
      <c r="B87" s="12"/>
      <c r="C87" s="12"/>
      <c r="D87" s="12"/>
      <c r="E87" s="12"/>
      <c r="F87" s="12"/>
      <c r="G87" s="12"/>
    </row>
    <row r="88" spans="2:7" x14ac:dyDescent="0.25">
      <c r="B88" s="12"/>
      <c r="C88" s="12"/>
      <c r="D88" s="12"/>
      <c r="E88" s="12"/>
      <c r="F88" s="12"/>
      <c r="G88" s="12"/>
    </row>
    <row r="89" spans="2:7" x14ac:dyDescent="0.25">
      <c r="B89" s="12"/>
      <c r="C89" s="12"/>
      <c r="D89" s="12"/>
      <c r="E89" s="12"/>
      <c r="F89" s="12"/>
      <c r="G89" s="12"/>
    </row>
    <row r="90" spans="2:7" x14ac:dyDescent="0.25">
      <c r="B90" s="12"/>
      <c r="C90" s="12"/>
      <c r="D90" s="12"/>
      <c r="E90" s="12"/>
      <c r="F90" s="12"/>
      <c r="G90" s="12"/>
    </row>
    <row r="91" spans="2:7" x14ac:dyDescent="0.25">
      <c r="B91" s="12"/>
      <c r="C91" s="12"/>
      <c r="D91" s="12"/>
      <c r="E91" s="12"/>
      <c r="F91" s="12"/>
      <c r="G91" s="12"/>
    </row>
    <row r="92" spans="2:7" x14ac:dyDescent="0.25">
      <c r="B92" s="12"/>
      <c r="C92" s="12"/>
      <c r="D92" s="12"/>
      <c r="E92" s="12"/>
      <c r="F92" s="12"/>
      <c r="G92" s="12"/>
    </row>
    <row r="93" spans="2:7" x14ac:dyDescent="0.25">
      <c r="B93" s="12"/>
      <c r="C93" s="12"/>
      <c r="D93" s="12"/>
      <c r="E93" s="12"/>
      <c r="F93" s="12"/>
      <c r="G93" s="12"/>
    </row>
    <row r="94" spans="2:7" x14ac:dyDescent="0.25">
      <c r="B94" s="12"/>
      <c r="C94" s="12"/>
      <c r="D94" s="12"/>
      <c r="E94" s="12"/>
      <c r="F94" s="12"/>
      <c r="G94" s="12"/>
    </row>
    <row r="95" spans="2:7" x14ac:dyDescent="0.25">
      <c r="B95" s="12"/>
      <c r="C95" s="12"/>
      <c r="D95" s="12"/>
      <c r="E95" s="12"/>
      <c r="F95" s="12"/>
      <c r="G95" s="12"/>
    </row>
    <row r="96" spans="2:7" x14ac:dyDescent="0.25">
      <c r="B96" s="12"/>
      <c r="C96" s="12"/>
      <c r="D96" s="12"/>
      <c r="E96" s="12"/>
      <c r="F96" s="12"/>
      <c r="G96" s="12"/>
    </row>
    <row r="97" spans="2:7" x14ac:dyDescent="0.25">
      <c r="B97" s="12"/>
      <c r="C97" s="12"/>
      <c r="D97" s="12"/>
      <c r="E97" s="12"/>
      <c r="F97" s="12"/>
      <c r="G97" s="12"/>
    </row>
    <row r="98" spans="2:7" x14ac:dyDescent="0.25">
      <c r="B98" s="12"/>
      <c r="C98" s="12"/>
      <c r="D98" s="12"/>
      <c r="E98" s="12"/>
      <c r="F98" s="12"/>
      <c r="G98" s="12"/>
    </row>
    <row r="99" spans="2:7" x14ac:dyDescent="0.25">
      <c r="B99" s="12"/>
      <c r="C99" s="12"/>
      <c r="D99" s="12"/>
      <c r="E99" s="12"/>
      <c r="F99" s="12"/>
      <c r="G99" s="12"/>
    </row>
    <row r="100" spans="2:7" x14ac:dyDescent="0.25">
      <c r="B100" s="12"/>
      <c r="C100" s="12"/>
      <c r="D100" s="12"/>
      <c r="E100" s="12"/>
      <c r="F100" s="12"/>
      <c r="G100" s="12"/>
    </row>
    <row r="101" spans="2:7" x14ac:dyDescent="0.25">
      <c r="B101" s="12"/>
      <c r="C101" s="12"/>
      <c r="D101" s="12"/>
      <c r="E101" s="12"/>
      <c r="F101" s="12"/>
      <c r="G101" s="12"/>
    </row>
    <row r="102" spans="2:7" x14ac:dyDescent="0.25">
      <c r="B102" s="12"/>
      <c r="C102" s="12"/>
      <c r="D102" s="12"/>
      <c r="E102" s="12"/>
      <c r="F102" s="12"/>
      <c r="G102" s="12"/>
    </row>
    <row r="103" spans="2:7" x14ac:dyDescent="0.25">
      <c r="B103" s="12"/>
      <c r="C103" s="12"/>
      <c r="D103" s="12"/>
      <c r="E103" s="12"/>
      <c r="F103" s="12"/>
      <c r="G103" s="12"/>
    </row>
    <row r="104" spans="2:7" x14ac:dyDescent="0.25">
      <c r="B104" s="12"/>
      <c r="C104" s="12"/>
      <c r="D104" s="12"/>
      <c r="E104" s="12"/>
      <c r="F104" s="12"/>
      <c r="G104" s="12"/>
    </row>
    <row r="105" spans="2:7" x14ac:dyDescent="0.25">
      <c r="B105" s="12"/>
      <c r="C105" s="12"/>
      <c r="D105" s="12"/>
      <c r="E105" s="12"/>
      <c r="F105" s="12"/>
      <c r="G105" s="12"/>
    </row>
    <row r="106" spans="2:7" x14ac:dyDescent="0.25">
      <c r="B106" s="12"/>
      <c r="C106" s="12"/>
      <c r="D106" s="12"/>
      <c r="E106" s="12"/>
      <c r="F106" s="12"/>
      <c r="G106" s="12"/>
    </row>
  </sheetData>
  <mergeCells count="1">
    <mergeCell ref="A4:E4"/>
  </mergeCells>
  <pageMargins left="0.7" right="0.7" top="0.75" bottom="0.75" header="0.3" footer="0.3"/>
  <pageSetup paperSize="9" scale="98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activeCell="F6" sqref="F6"/>
    </sheetView>
  </sheetViews>
  <sheetFormatPr defaultColWidth="0" defaultRowHeight="15" x14ac:dyDescent="0.25"/>
  <cols>
    <col min="1" max="1" width="37.7109375" customWidth="1"/>
    <col min="2" max="4" width="10.7109375" customWidth="1"/>
    <col min="5" max="6" width="9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05" t="s">
        <v>23</v>
      </c>
      <c r="B1" s="206"/>
      <c r="C1" s="206"/>
      <c r="D1" s="207"/>
      <c r="E1" s="138" t="s">
        <v>21</v>
      </c>
      <c r="F1" s="137"/>
      <c r="W1">
        <v>30.126000000000001</v>
      </c>
    </row>
    <row r="2" spans="1:26" ht="20.100000000000001" customHeight="1" x14ac:dyDescent="0.25">
      <c r="A2" s="205" t="s">
        <v>24</v>
      </c>
      <c r="B2" s="206"/>
      <c r="C2" s="206"/>
      <c r="D2" s="207"/>
      <c r="E2" s="138" t="s">
        <v>19</v>
      </c>
      <c r="F2" s="137"/>
    </row>
    <row r="3" spans="1:26" ht="20.100000000000001" customHeight="1" x14ac:dyDescent="0.25">
      <c r="A3" s="205" t="s">
        <v>25</v>
      </c>
      <c r="B3" s="206"/>
      <c r="C3" s="206"/>
      <c r="D3" s="207"/>
      <c r="E3" s="138" t="s">
        <v>265</v>
      </c>
      <c r="F3" s="137"/>
    </row>
    <row r="4" spans="1:26" x14ac:dyDescent="0.25">
      <c r="A4" s="139" t="s">
        <v>268</v>
      </c>
      <c r="B4" s="136"/>
      <c r="C4" s="136"/>
      <c r="D4" s="136"/>
      <c r="E4" s="136"/>
      <c r="F4" s="136"/>
    </row>
    <row r="5" spans="1:26" x14ac:dyDescent="0.25">
      <c r="A5" s="139" t="s">
        <v>17</v>
      </c>
      <c r="B5" s="136"/>
      <c r="C5" s="136"/>
      <c r="D5" s="136"/>
      <c r="E5" s="136"/>
      <c r="F5" s="136"/>
    </row>
    <row r="6" spans="1:26" x14ac:dyDescent="0.25">
      <c r="A6" s="139" t="s">
        <v>244</v>
      </c>
      <c r="B6" s="136"/>
      <c r="C6" s="136"/>
      <c r="D6" s="136"/>
      <c r="E6" s="136"/>
      <c r="F6" s="136"/>
    </row>
    <row r="7" spans="1:26" x14ac:dyDescent="0.25">
      <c r="A7" s="136"/>
      <c r="B7" s="136"/>
      <c r="C7" s="136"/>
      <c r="D7" s="136"/>
      <c r="E7" s="136"/>
      <c r="F7" s="136"/>
    </row>
    <row r="8" spans="1:26" x14ac:dyDescent="0.25">
      <c r="A8" s="140" t="s">
        <v>70</v>
      </c>
      <c r="B8" s="136"/>
      <c r="C8" s="136"/>
      <c r="D8" s="136"/>
      <c r="E8" s="136"/>
      <c r="F8" s="136"/>
    </row>
    <row r="9" spans="1:26" x14ac:dyDescent="0.25">
      <c r="A9" s="141" t="s">
        <v>67</v>
      </c>
      <c r="B9" s="141" t="s">
        <v>61</v>
      </c>
      <c r="C9" s="141" t="s">
        <v>62</v>
      </c>
      <c r="D9" s="141" t="s">
        <v>36</v>
      </c>
      <c r="E9" s="141" t="s">
        <v>68</v>
      </c>
      <c r="F9" s="141" t="s">
        <v>69</v>
      </c>
    </row>
    <row r="10" spans="1:26" x14ac:dyDescent="0.25">
      <c r="A10" s="148" t="s">
        <v>71</v>
      </c>
      <c r="B10" s="149"/>
      <c r="C10" s="145"/>
      <c r="D10" s="145"/>
      <c r="E10" s="146"/>
      <c r="F10" s="146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</row>
    <row r="11" spans="1:26" x14ac:dyDescent="0.25">
      <c r="A11" s="150" t="s">
        <v>72</v>
      </c>
      <c r="B11" s="151">
        <f>'SO 3213'!L16</f>
        <v>0</v>
      </c>
      <c r="C11" s="151">
        <f>'SO 3213'!M16</f>
        <v>0</v>
      </c>
      <c r="D11" s="151">
        <f>'SO 3213'!I16</f>
        <v>0</v>
      </c>
      <c r="E11" s="152">
        <f>'SO 3213'!S16</f>
        <v>0.09</v>
      </c>
      <c r="F11" s="152">
        <f>'SO 3213'!V16</f>
        <v>1.21</v>
      </c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</row>
    <row r="12" spans="1:26" x14ac:dyDescent="0.25">
      <c r="A12" s="150" t="s">
        <v>73</v>
      </c>
      <c r="B12" s="151">
        <f>'SO 3213'!L33</f>
        <v>0</v>
      </c>
      <c r="C12" s="151">
        <f>'SO 3213'!M33</f>
        <v>0</v>
      </c>
      <c r="D12" s="151">
        <f>'SO 3213'!I33</f>
        <v>0</v>
      </c>
      <c r="E12" s="152">
        <f>'SO 3213'!S33</f>
        <v>0.71</v>
      </c>
      <c r="F12" s="152">
        <f>'SO 3213'!V33</f>
        <v>0.43</v>
      </c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</row>
    <row r="13" spans="1:26" x14ac:dyDescent="0.25">
      <c r="A13" s="150" t="s">
        <v>74</v>
      </c>
      <c r="B13" s="151">
        <f>'SO 3213'!L52</f>
        <v>0</v>
      </c>
      <c r="C13" s="151">
        <f>'SO 3213'!M52</f>
        <v>0</v>
      </c>
      <c r="D13" s="151">
        <f>'SO 3213'!I52</f>
        <v>0</v>
      </c>
      <c r="E13" s="152">
        <f>'SO 3213'!S52</f>
        <v>6.99</v>
      </c>
      <c r="F13" s="152">
        <f>'SO 3213'!V52</f>
        <v>0</v>
      </c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</row>
    <row r="14" spans="1:26" x14ac:dyDescent="0.25">
      <c r="A14" s="150" t="s">
        <v>75</v>
      </c>
      <c r="B14" s="151">
        <f>'SO 3213'!L56</f>
        <v>0</v>
      </c>
      <c r="C14" s="151">
        <f>'SO 3213'!M56</f>
        <v>0</v>
      </c>
      <c r="D14" s="151">
        <f>'SO 3213'!I56</f>
        <v>0</v>
      </c>
      <c r="E14" s="152">
        <f>'SO 3213'!S56</f>
        <v>0</v>
      </c>
      <c r="F14" s="152">
        <f>'SO 3213'!V56</f>
        <v>0</v>
      </c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</row>
    <row r="15" spans="1:26" x14ac:dyDescent="0.25">
      <c r="A15" s="2" t="s">
        <v>71</v>
      </c>
      <c r="B15" s="153">
        <f>'SO 3213'!L58</f>
        <v>0</v>
      </c>
      <c r="C15" s="153">
        <f>'SO 3213'!M58</f>
        <v>0</v>
      </c>
      <c r="D15" s="153">
        <f>'SO 3213'!I58</f>
        <v>0</v>
      </c>
      <c r="E15" s="154">
        <f>'SO 3213'!S58</f>
        <v>7.79</v>
      </c>
      <c r="F15" s="154">
        <f>'SO 3213'!V58</f>
        <v>1.64</v>
      </c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</row>
    <row r="16" spans="1:26" x14ac:dyDescent="0.25">
      <c r="A16" s="1"/>
      <c r="B16" s="143"/>
      <c r="C16" s="143"/>
      <c r="D16" s="143"/>
      <c r="E16" s="142"/>
      <c r="F16" s="142"/>
    </row>
    <row r="17" spans="1:26" x14ac:dyDescent="0.25">
      <c r="A17" s="2" t="s">
        <v>76</v>
      </c>
      <c r="B17" s="153"/>
      <c r="C17" s="151"/>
      <c r="D17" s="151"/>
      <c r="E17" s="152"/>
      <c r="F17" s="152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</row>
    <row r="18" spans="1:26" x14ac:dyDescent="0.25">
      <c r="A18" s="150" t="s">
        <v>77</v>
      </c>
      <c r="B18" s="151">
        <f>'SO 3213'!L67</f>
        <v>0</v>
      </c>
      <c r="C18" s="151">
        <f>'SO 3213'!M67</f>
        <v>0</v>
      </c>
      <c r="D18" s="151">
        <f>'SO 3213'!I67</f>
        <v>0</v>
      </c>
      <c r="E18" s="152">
        <f>'SO 3213'!S67</f>
        <v>0.02</v>
      </c>
      <c r="F18" s="152">
        <f>'SO 3213'!V67</f>
        <v>0</v>
      </c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</row>
    <row r="19" spans="1:26" x14ac:dyDescent="0.25">
      <c r="A19" s="2" t="s">
        <v>76</v>
      </c>
      <c r="B19" s="153">
        <f>'SO 3213'!L69</f>
        <v>0</v>
      </c>
      <c r="C19" s="153">
        <f>'SO 3213'!M69</f>
        <v>0</v>
      </c>
      <c r="D19" s="153">
        <f>'SO 3213'!I69</f>
        <v>0</v>
      </c>
      <c r="E19" s="154">
        <f>'SO 3213'!S69</f>
        <v>0.02</v>
      </c>
      <c r="F19" s="154">
        <f>'SO 3213'!V69</f>
        <v>0</v>
      </c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</row>
    <row r="20" spans="1:26" x14ac:dyDescent="0.25">
      <c r="A20" s="1"/>
      <c r="B20" s="143"/>
      <c r="C20" s="143"/>
      <c r="D20" s="143"/>
      <c r="E20" s="142"/>
      <c r="F20" s="142"/>
    </row>
    <row r="21" spans="1:26" x14ac:dyDescent="0.25">
      <c r="A21" s="2" t="s">
        <v>79</v>
      </c>
      <c r="B21" s="153"/>
      <c r="C21" s="151"/>
      <c r="D21" s="151"/>
      <c r="E21" s="152"/>
      <c r="F21" s="152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</row>
    <row r="22" spans="1:26" x14ac:dyDescent="0.25">
      <c r="A22" s="150" t="s">
        <v>80</v>
      </c>
      <c r="B22" s="151">
        <f>'SO 3213'!L76</f>
        <v>0</v>
      </c>
      <c r="C22" s="151">
        <f>'SO 3213'!M76</f>
        <v>0</v>
      </c>
      <c r="D22" s="151">
        <f>'SO 3213'!I76</f>
        <v>0</v>
      </c>
      <c r="E22" s="152">
        <f>'SO 3213'!S76</f>
        <v>0</v>
      </c>
      <c r="F22" s="152">
        <f>'SO 3213'!V76</f>
        <v>0</v>
      </c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</row>
    <row r="23" spans="1:26" x14ac:dyDescent="0.25">
      <c r="A23" s="150" t="s">
        <v>81</v>
      </c>
      <c r="B23" s="151">
        <f>'SO 3213'!L80</f>
        <v>0</v>
      </c>
      <c r="C23" s="151">
        <f>'SO 3213'!M80</f>
        <v>0</v>
      </c>
      <c r="D23" s="151">
        <f>'SO 3213'!I80</f>
        <v>0</v>
      </c>
      <c r="E23" s="152">
        <f>'SO 3213'!S80</f>
        <v>0</v>
      </c>
      <c r="F23" s="152">
        <f>'SO 3213'!V80</f>
        <v>0</v>
      </c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</row>
    <row r="24" spans="1:26" x14ac:dyDescent="0.25">
      <c r="A24" s="2" t="s">
        <v>79</v>
      </c>
      <c r="B24" s="153">
        <f>'SO 3213'!L82</f>
        <v>0</v>
      </c>
      <c r="C24" s="153">
        <f>'SO 3213'!M82</f>
        <v>0</v>
      </c>
      <c r="D24" s="153">
        <f>'SO 3213'!I82</f>
        <v>0</v>
      </c>
      <c r="E24" s="154">
        <f>'SO 3213'!S82</f>
        <v>0</v>
      </c>
      <c r="F24" s="154">
        <f>'SO 3213'!V82</f>
        <v>0</v>
      </c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</row>
    <row r="25" spans="1:26" x14ac:dyDescent="0.25">
      <c r="A25" s="1"/>
      <c r="B25" s="143"/>
      <c r="C25" s="143"/>
      <c r="D25" s="143"/>
      <c r="E25" s="142"/>
      <c r="F25" s="142"/>
    </row>
    <row r="26" spans="1:26" x14ac:dyDescent="0.25">
      <c r="A26" s="2" t="s">
        <v>82</v>
      </c>
      <c r="B26" s="153">
        <f>'SO 3213'!L83</f>
        <v>0</v>
      </c>
      <c r="C26" s="153">
        <f>'SO 3213'!M83</f>
        <v>0</v>
      </c>
      <c r="D26" s="153">
        <f>'SO 3213'!I83</f>
        <v>0</v>
      </c>
      <c r="E26" s="154">
        <f>'SO 3213'!S83</f>
        <v>7.81</v>
      </c>
      <c r="F26" s="154">
        <f>'SO 3213'!V83</f>
        <v>1.64</v>
      </c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47"/>
      <c r="Z26" s="147"/>
    </row>
    <row r="27" spans="1:26" x14ac:dyDescent="0.25">
      <c r="A27" s="1"/>
      <c r="B27" s="143"/>
      <c r="C27" s="143"/>
      <c r="D27" s="143"/>
      <c r="E27" s="142"/>
      <c r="F27" s="142"/>
    </row>
    <row r="28" spans="1:26" x14ac:dyDescent="0.25">
      <c r="A28" s="1"/>
      <c r="B28" s="143"/>
      <c r="C28" s="143"/>
      <c r="D28" s="143"/>
      <c r="E28" s="142"/>
      <c r="F28" s="142"/>
    </row>
    <row r="29" spans="1:26" x14ac:dyDescent="0.25">
      <c r="A29" s="1"/>
      <c r="B29" s="143"/>
      <c r="C29" s="143"/>
      <c r="D29" s="143"/>
      <c r="E29" s="142"/>
      <c r="F29" s="142"/>
    </row>
    <row r="30" spans="1:26" x14ac:dyDescent="0.25">
      <c r="A30" s="1"/>
      <c r="B30" s="143"/>
      <c r="C30" s="143"/>
      <c r="D30" s="143"/>
      <c r="E30" s="142"/>
      <c r="F30" s="142"/>
    </row>
    <row r="31" spans="1:26" x14ac:dyDescent="0.25">
      <c r="A31" s="1"/>
      <c r="B31" s="143"/>
      <c r="C31" s="143"/>
      <c r="D31" s="143"/>
      <c r="E31" s="142"/>
      <c r="F31" s="142"/>
    </row>
    <row r="32" spans="1:26" x14ac:dyDescent="0.25">
      <c r="A32" s="1"/>
      <c r="B32" s="143"/>
      <c r="C32" s="143"/>
      <c r="D32" s="143"/>
      <c r="E32" s="142"/>
      <c r="F32" s="142"/>
    </row>
    <row r="33" spans="1:6" x14ac:dyDescent="0.25">
      <c r="A33" s="1"/>
      <c r="B33" s="143"/>
      <c r="C33" s="143"/>
      <c r="D33" s="143"/>
      <c r="E33" s="142"/>
      <c r="F33" s="142"/>
    </row>
    <row r="34" spans="1:6" x14ac:dyDescent="0.25">
      <c r="A34" s="1"/>
      <c r="B34" s="143"/>
      <c r="C34" s="143"/>
      <c r="D34" s="143"/>
      <c r="E34" s="142"/>
      <c r="F34" s="142"/>
    </row>
    <row r="35" spans="1:6" x14ac:dyDescent="0.25">
      <c r="A35" s="1"/>
      <c r="B35" s="143"/>
      <c r="C35" s="143"/>
      <c r="D35" s="143"/>
      <c r="E35" s="142"/>
      <c r="F35" s="142"/>
    </row>
    <row r="36" spans="1:6" x14ac:dyDescent="0.25">
      <c r="A36" s="1"/>
      <c r="B36" s="143"/>
      <c r="C36" s="143"/>
      <c r="D36" s="143"/>
      <c r="E36" s="142"/>
      <c r="F36" s="142"/>
    </row>
    <row r="37" spans="1:6" x14ac:dyDescent="0.25">
      <c r="A37" s="1"/>
      <c r="B37" s="143"/>
      <c r="C37" s="143"/>
      <c r="D37" s="143"/>
      <c r="E37" s="142"/>
      <c r="F37" s="142"/>
    </row>
    <row r="38" spans="1:6" x14ac:dyDescent="0.25">
      <c r="A38" s="1"/>
      <c r="B38" s="143"/>
      <c r="C38" s="143"/>
      <c r="D38" s="143"/>
      <c r="E38" s="142"/>
      <c r="F38" s="142"/>
    </row>
    <row r="39" spans="1:6" x14ac:dyDescent="0.25">
      <c r="A39" s="1"/>
      <c r="B39" s="143"/>
      <c r="C39" s="143"/>
      <c r="D39" s="143"/>
      <c r="E39" s="142"/>
      <c r="F39" s="142"/>
    </row>
    <row r="40" spans="1:6" x14ac:dyDescent="0.25">
      <c r="A40" s="1"/>
      <c r="B40" s="143"/>
      <c r="C40" s="143"/>
      <c r="D40" s="143"/>
      <c r="E40" s="142"/>
      <c r="F40" s="142"/>
    </row>
    <row r="41" spans="1:6" x14ac:dyDescent="0.25">
      <c r="A41" s="1"/>
      <c r="B41" s="143"/>
      <c r="C41" s="143"/>
      <c r="D41" s="143"/>
      <c r="E41" s="142"/>
      <c r="F41" s="142"/>
    </row>
    <row r="42" spans="1:6" x14ac:dyDescent="0.25">
      <c r="A42" s="1"/>
      <c r="B42" s="143"/>
      <c r="C42" s="143"/>
      <c r="D42" s="143"/>
      <c r="E42" s="142"/>
      <c r="F42" s="142"/>
    </row>
    <row r="43" spans="1:6" x14ac:dyDescent="0.25">
      <c r="A43" s="1"/>
      <c r="B43" s="143"/>
      <c r="C43" s="143"/>
      <c r="D43" s="143"/>
      <c r="E43" s="142"/>
      <c r="F43" s="142"/>
    </row>
    <row r="44" spans="1:6" x14ac:dyDescent="0.25">
      <c r="A44" s="1"/>
      <c r="B44" s="143"/>
      <c r="C44" s="143"/>
      <c r="D44" s="143"/>
      <c r="E44" s="142"/>
      <c r="F44" s="142"/>
    </row>
    <row r="45" spans="1:6" x14ac:dyDescent="0.25">
      <c r="A45" s="1"/>
      <c r="B45" s="143"/>
      <c r="C45" s="143"/>
      <c r="D45" s="143"/>
      <c r="E45" s="142"/>
      <c r="F45" s="142"/>
    </row>
    <row r="46" spans="1:6" x14ac:dyDescent="0.25">
      <c r="A46" s="1"/>
      <c r="B46" s="143"/>
      <c r="C46" s="143"/>
      <c r="D46" s="143"/>
      <c r="E46" s="142"/>
      <c r="F46" s="142"/>
    </row>
    <row r="47" spans="1:6" x14ac:dyDescent="0.25">
      <c r="A47" s="1"/>
      <c r="B47" s="143"/>
      <c r="C47" s="143"/>
      <c r="D47" s="143"/>
      <c r="E47" s="142"/>
      <c r="F47" s="142"/>
    </row>
    <row r="48" spans="1:6" x14ac:dyDescent="0.25">
      <c r="A48" s="1"/>
      <c r="B48" s="143"/>
      <c r="C48" s="143"/>
      <c r="D48" s="143"/>
      <c r="E48" s="142"/>
      <c r="F48" s="142"/>
    </row>
    <row r="49" spans="1:6" x14ac:dyDescent="0.25">
      <c r="A49" s="1"/>
      <c r="B49" s="143"/>
      <c r="C49" s="143"/>
      <c r="D49" s="143"/>
      <c r="E49" s="142"/>
      <c r="F49" s="142"/>
    </row>
    <row r="50" spans="1:6" x14ac:dyDescent="0.25">
      <c r="A50" s="1"/>
      <c r="B50" s="143"/>
      <c r="C50" s="143"/>
      <c r="D50" s="143"/>
      <c r="E50" s="142"/>
      <c r="F50" s="142"/>
    </row>
    <row r="51" spans="1:6" x14ac:dyDescent="0.25">
      <c r="A51" s="1"/>
      <c r="B51" s="143"/>
      <c r="C51" s="143"/>
      <c r="D51" s="143"/>
      <c r="E51" s="142"/>
      <c r="F51" s="142"/>
    </row>
    <row r="52" spans="1:6" x14ac:dyDescent="0.25">
      <c r="A52" s="1"/>
      <c r="B52" s="143"/>
      <c r="C52" s="143"/>
      <c r="D52" s="143"/>
      <c r="E52" s="142"/>
      <c r="F52" s="142"/>
    </row>
    <row r="53" spans="1:6" x14ac:dyDescent="0.25">
      <c r="A53" s="1"/>
      <c r="B53" s="143"/>
      <c r="C53" s="143"/>
      <c r="D53" s="143"/>
      <c r="E53" s="142"/>
      <c r="F53" s="142"/>
    </row>
    <row r="54" spans="1:6" x14ac:dyDescent="0.25">
      <c r="A54" s="1"/>
      <c r="B54" s="143"/>
      <c r="C54" s="143"/>
      <c r="D54" s="143"/>
      <c r="E54" s="142"/>
      <c r="F54" s="142"/>
    </row>
    <row r="55" spans="1:6" x14ac:dyDescent="0.25">
      <c r="A55" s="1"/>
      <c r="B55" s="143"/>
      <c r="C55" s="143"/>
      <c r="D55" s="143"/>
      <c r="E55" s="142"/>
      <c r="F55" s="142"/>
    </row>
    <row r="56" spans="1:6" x14ac:dyDescent="0.25">
      <c r="A56" s="1"/>
      <c r="B56" s="143"/>
      <c r="C56" s="143"/>
      <c r="D56" s="143"/>
      <c r="E56" s="142"/>
      <c r="F56" s="142"/>
    </row>
    <row r="57" spans="1:6" x14ac:dyDescent="0.25">
      <c r="A57" s="1"/>
      <c r="B57" s="143"/>
      <c r="C57" s="143"/>
      <c r="D57" s="143"/>
      <c r="E57" s="142"/>
      <c r="F57" s="142"/>
    </row>
    <row r="58" spans="1:6" x14ac:dyDescent="0.25">
      <c r="A58" s="1"/>
      <c r="B58" s="143"/>
      <c r="C58" s="143"/>
      <c r="D58" s="143"/>
      <c r="E58" s="142"/>
      <c r="F58" s="142"/>
    </row>
    <row r="59" spans="1:6" x14ac:dyDescent="0.25">
      <c r="A59" s="1"/>
      <c r="B59" s="143"/>
      <c r="C59" s="143"/>
      <c r="D59" s="143"/>
      <c r="E59" s="142"/>
      <c r="F59" s="142"/>
    </row>
    <row r="60" spans="1:6" x14ac:dyDescent="0.25">
      <c r="A60" s="1"/>
      <c r="B60" s="143"/>
      <c r="C60" s="143"/>
      <c r="D60" s="143"/>
      <c r="E60" s="142"/>
      <c r="F60" s="142"/>
    </row>
    <row r="61" spans="1:6" x14ac:dyDescent="0.25">
      <c r="A61" s="1"/>
      <c r="B61" s="143"/>
      <c r="C61" s="143"/>
      <c r="D61" s="143"/>
      <c r="E61" s="142"/>
      <c r="F61" s="142"/>
    </row>
    <row r="62" spans="1:6" x14ac:dyDescent="0.25">
      <c r="A62" s="1"/>
      <c r="B62" s="143"/>
      <c r="C62" s="143"/>
      <c r="D62" s="143"/>
      <c r="E62" s="142"/>
      <c r="F62" s="142"/>
    </row>
    <row r="63" spans="1:6" x14ac:dyDescent="0.25">
      <c r="A63" s="1"/>
      <c r="B63" s="143"/>
      <c r="C63" s="143"/>
      <c r="D63" s="143"/>
      <c r="E63" s="142"/>
      <c r="F63" s="142"/>
    </row>
    <row r="64" spans="1:6" x14ac:dyDescent="0.25">
      <c r="A64" s="1"/>
      <c r="B64" s="143"/>
      <c r="C64" s="143"/>
      <c r="D64" s="143"/>
      <c r="E64" s="142"/>
      <c r="F64" s="142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ageMargins left="0.7" right="0.7" top="0.75" bottom="0.75" header="0.3" footer="0.3"/>
  <pageSetup paperSize="9" scale="9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3"/>
  <sheetViews>
    <sheetView workbookViewId="0">
      <pane ySplit="8" topLeftCell="A9" activePane="bottomLeft" state="frozen"/>
      <selection pane="bottomLeft" activeCell="V6" sqref="V6"/>
    </sheetView>
  </sheetViews>
  <sheetFormatPr defaultColWidth="0" defaultRowHeight="15" x14ac:dyDescent="0.25"/>
  <cols>
    <col min="1" max="1" width="3.5703125" customWidth="1"/>
    <col min="2" max="2" width="0" hidden="1" customWidth="1"/>
    <col min="3" max="3" width="10.42578125" customWidth="1"/>
    <col min="4" max="4" width="40.140625" customWidth="1"/>
    <col min="5" max="5" width="3.5703125" customWidth="1"/>
    <col min="6" max="6" width="8.5703125" customWidth="1"/>
    <col min="7" max="7" width="8.28515625" customWidth="1"/>
    <col min="8" max="8" width="7.140625" customWidth="1"/>
    <col min="9" max="9" width="10.7109375" customWidth="1"/>
    <col min="10" max="15" width="0" hidden="1" customWidth="1"/>
    <col min="16" max="16" width="7.4257812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8"/>
      <c r="B1" s="158"/>
      <c r="C1" s="208" t="s">
        <v>23</v>
      </c>
      <c r="D1" s="209"/>
      <c r="E1" s="209"/>
      <c r="F1" s="209"/>
      <c r="G1" s="209"/>
      <c r="H1" s="210"/>
      <c r="I1" s="159" t="s">
        <v>21</v>
      </c>
      <c r="J1" s="158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58"/>
      <c r="B2" s="158"/>
      <c r="C2" s="208" t="s">
        <v>24</v>
      </c>
      <c r="D2" s="209"/>
      <c r="E2" s="209"/>
      <c r="F2" s="209"/>
      <c r="G2" s="209"/>
      <c r="H2" s="210"/>
      <c r="I2" s="159" t="s">
        <v>19</v>
      </c>
      <c r="J2" s="158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58"/>
      <c r="B3" s="158"/>
      <c r="C3" s="208" t="s">
        <v>25</v>
      </c>
      <c r="D3" s="209"/>
      <c r="E3" s="209"/>
      <c r="F3" s="209"/>
      <c r="G3" s="209"/>
      <c r="H3" s="210"/>
      <c r="I3" s="159" t="s">
        <v>93</v>
      </c>
      <c r="J3" s="158"/>
      <c r="K3" s="3"/>
      <c r="L3" s="3"/>
      <c r="M3" s="3"/>
      <c r="N3" s="3"/>
      <c r="O3" s="3"/>
      <c r="P3" s="191"/>
      <c r="Q3" s="1"/>
      <c r="R3" s="1"/>
      <c r="S3" s="3"/>
      <c r="V3" s="3"/>
    </row>
    <row r="4" spans="1:26" x14ac:dyDescent="0.25">
      <c r="A4" s="3"/>
      <c r="B4" s="3"/>
      <c r="C4" s="194" t="s">
        <v>267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3"/>
      <c r="C5" s="5" t="s">
        <v>17</v>
      </c>
      <c r="D5" s="3"/>
      <c r="E5" s="3"/>
      <c r="F5" s="3"/>
      <c r="G5" s="3"/>
      <c r="H5" s="3"/>
      <c r="I5" s="193">
        <v>43853</v>
      </c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5" t="s">
        <v>244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193"/>
      <c r="Q6" s="1"/>
      <c r="R6" s="1"/>
      <c r="S6" s="3"/>
      <c r="V6" s="3"/>
    </row>
    <row r="7" spans="1:26" x14ac:dyDescent="0.25">
      <c r="A7" s="15"/>
      <c r="B7" s="15"/>
      <c r="C7" s="16" t="s">
        <v>70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"/>
      <c r="R7" s="1"/>
      <c r="S7" s="15"/>
      <c r="V7" s="15"/>
    </row>
    <row r="8" spans="1:26" ht="15.75" x14ac:dyDescent="0.25">
      <c r="A8" s="161" t="s">
        <v>83</v>
      </c>
      <c r="B8" s="161" t="s">
        <v>84</v>
      </c>
      <c r="C8" s="161" t="s">
        <v>85</v>
      </c>
      <c r="D8" s="161" t="s">
        <v>86</v>
      </c>
      <c r="E8" s="161" t="s">
        <v>87</v>
      </c>
      <c r="F8" s="161" t="s">
        <v>88</v>
      </c>
      <c r="G8" s="161" t="s">
        <v>61</v>
      </c>
      <c r="H8" s="161" t="s">
        <v>62</v>
      </c>
      <c r="I8" s="161" t="s">
        <v>89</v>
      </c>
      <c r="J8" s="161"/>
      <c r="K8" s="161"/>
      <c r="L8" s="161"/>
      <c r="M8" s="161"/>
      <c r="N8" s="161"/>
      <c r="O8" s="161"/>
      <c r="P8" s="161" t="s">
        <v>90</v>
      </c>
      <c r="Q8" s="155"/>
      <c r="R8" s="155"/>
      <c r="S8" s="161" t="s">
        <v>91</v>
      </c>
      <c r="T8" s="157"/>
      <c r="U8" s="157"/>
      <c r="V8" s="161" t="s">
        <v>92</v>
      </c>
      <c r="W8" s="156"/>
      <c r="X8" s="156"/>
      <c r="Y8" s="156"/>
      <c r="Z8" s="156"/>
    </row>
    <row r="9" spans="1:26" x14ac:dyDescent="0.25">
      <c r="A9" s="144"/>
      <c r="B9" s="144"/>
      <c r="C9" s="162"/>
      <c r="D9" s="148" t="s">
        <v>71</v>
      </c>
      <c r="E9" s="144"/>
      <c r="F9" s="163"/>
      <c r="G9" s="145"/>
      <c r="H9" s="145"/>
      <c r="I9" s="145"/>
      <c r="J9" s="144"/>
      <c r="K9" s="144"/>
      <c r="L9" s="144"/>
      <c r="M9" s="144"/>
      <c r="N9" s="144"/>
      <c r="O9" s="144"/>
      <c r="P9" s="144"/>
      <c r="Q9" s="150"/>
      <c r="R9" s="150"/>
      <c r="S9" s="144"/>
      <c r="T9" s="147"/>
      <c r="U9" s="147"/>
      <c r="V9" s="144"/>
      <c r="W9" s="147"/>
      <c r="X9" s="147"/>
      <c r="Y9" s="147"/>
      <c r="Z9" s="147"/>
    </row>
    <row r="10" spans="1:26" x14ac:dyDescent="0.25">
      <c r="A10" s="150"/>
      <c r="B10" s="150"/>
      <c r="C10" s="150"/>
      <c r="D10" s="150" t="s">
        <v>72</v>
      </c>
      <c r="E10" s="150"/>
      <c r="F10" s="164"/>
      <c r="G10" s="151"/>
      <c r="H10" s="151"/>
      <c r="I10" s="151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47"/>
      <c r="U10" s="147"/>
      <c r="V10" s="150"/>
      <c r="W10" s="147"/>
      <c r="X10" s="147"/>
      <c r="Y10" s="147"/>
      <c r="Z10" s="147"/>
    </row>
    <row r="11" spans="1:26" ht="24.95" customHeight="1" x14ac:dyDescent="0.25">
      <c r="A11" s="168">
        <v>1</v>
      </c>
      <c r="B11" s="165" t="s">
        <v>94</v>
      </c>
      <c r="C11" s="170" t="s">
        <v>95</v>
      </c>
      <c r="D11" s="165" t="s">
        <v>96</v>
      </c>
      <c r="E11" s="165" t="s">
        <v>97</v>
      </c>
      <c r="F11" s="167">
        <v>135.33567000000002</v>
      </c>
      <c r="G11" s="167">
        <v>0</v>
      </c>
      <c r="H11" s="167">
        <v>0</v>
      </c>
      <c r="I11" s="167">
        <f>ROUND(F11*(G11+H11),2)</f>
        <v>0</v>
      </c>
      <c r="J11" s="165">
        <f>ROUND(F11*(N11),2)</f>
        <v>552.16999999999996</v>
      </c>
      <c r="K11" s="1">
        <f>ROUND(F11*(O11),2)</f>
        <v>0</v>
      </c>
      <c r="L11" s="1">
        <f>ROUND(F11*(G11),2)</f>
        <v>0</v>
      </c>
      <c r="M11" s="1">
        <f>ROUND(F11*(H11),2)</f>
        <v>0</v>
      </c>
      <c r="N11" s="1">
        <v>4.08</v>
      </c>
      <c r="O11" s="1"/>
      <c r="P11" s="164">
        <v>5.9999999999999995E-4</v>
      </c>
      <c r="Q11" s="160"/>
      <c r="R11" s="160">
        <v>5.9999999999999995E-4</v>
      </c>
      <c r="S11" s="150">
        <f>ROUND(F11*(P11),3)</f>
        <v>8.1000000000000003E-2</v>
      </c>
      <c r="V11" s="164"/>
      <c r="Z11">
        <v>0</v>
      </c>
    </row>
    <row r="12" spans="1:26" ht="12" customHeight="1" x14ac:dyDescent="0.25">
      <c r="A12" s="165"/>
      <c r="B12" s="165"/>
      <c r="C12" s="169"/>
      <c r="D12" s="169" t="s">
        <v>245</v>
      </c>
      <c r="E12" s="165"/>
      <c r="F12" s="166"/>
      <c r="G12" s="167"/>
      <c r="H12" s="167"/>
      <c r="I12" s="167"/>
      <c r="J12" s="165"/>
      <c r="K12" s="1"/>
      <c r="L12" s="1"/>
      <c r="M12" s="1"/>
      <c r="N12" s="1"/>
      <c r="O12" s="1"/>
      <c r="P12" s="1"/>
      <c r="Q12" s="1"/>
      <c r="R12" s="1"/>
      <c r="S12" s="1"/>
      <c r="V12" s="1"/>
    </row>
    <row r="13" spans="1:26" x14ac:dyDescent="0.25">
      <c r="A13" s="165"/>
      <c r="B13" s="165"/>
      <c r="C13" s="165"/>
      <c r="D13" s="171" t="s">
        <v>246</v>
      </c>
      <c r="E13" s="165"/>
      <c r="F13" s="167">
        <v>135.33567000000002</v>
      </c>
      <c r="G13" s="167"/>
      <c r="H13" s="167"/>
      <c r="I13" s="167"/>
      <c r="J13" s="165"/>
      <c r="K13" s="1"/>
      <c r="L13" s="1"/>
      <c r="M13" s="1"/>
      <c r="N13" s="1"/>
      <c r="O13" s="1"/>
      <c r="P13" s="1"/>
      <c r="Q13" s="1"/>
      <c r="R13" s="1"/>
      <c r="S13" s="1"/>
      <c r="V13" s="1"/>
    </row>
    <row r="14" spans="1:26" ht="24.95" customHeight="1" x14ac:dyDescent="0.25">
      <c r="A14" s="168">
        <v>2</v>
      </c>
      <c r="B14" s="165" t="s">
        <v>94</v>
      </c>
      <c r="C14" s="170" t="s">
        <v>99</v>
      </c>
      <c r="D14" s="165" t="s">
        <v>100</v>
      </c>
      <c r="E14" s="165" t="s">
        <v>101</v>
      </c>
      <c r="F14" s="167">
        <v>19.2</v>
      </c>
      <c r="G14" s="167">
        <v>0</v>
      </c>
      <c r="H14" s="167">
        <v>0</v>
      </c>
      <c r="I14" s="167">
        <f>ROUND(F14*(G14+H14),2)</f>
        <v>0</v>
      </c>
      <c r="J14" s="165">
        <f>ROUND(F14*(N14),2)</f>
        <v>268.02999999999997</v>
      </c>
      <c r="K14" s="1">
        <f>ROUND(F14*(O14),2)</f>
        <v>0</v>
      </c>
      <c r="L14" s="1">
        <f>ROUND(F14*(G14),2)</f>
        <v>0</v>
      </c>
      <c r="M14" s="1">
        <f>ROUND(F14*(H14),2)</f>
        <v>0</v>
      </c>
      <c r="N14" s="1">
        <v>13.96</v>
      </c>
      <c r="O14" s="1"/>
      <c r="P14" s="164">
        <v>2.1000000000000001E-4</v>
      </c>
      <c r="Q14" s="160"/>
      <c r="R14" s="160">
        <v>2.1000000000000001E-4</v>
      </c>
      <c r="S14" s="150">
        <f>ROUND(F14*(P14),3)</f>
        <v>4.0000000000000001E-3</v>
      </c>
      <c r="V14" s="164">
        <f>ROUND(F14*(X14),3)</f>
        <v>1.21</v>
      </c>
      <c r="X14">
        <v>6.3E-2</v>
      </c>
      <c r="Z14">
        <v>0</v>
      </c>
    </row>
    <row r="15" spans="1:26" x14ac:dyDescent="0.25">
      <c r="A15" s="165"/>
      <c r="B15" s="165"/>
      <c r="C15" s="169"/>
      <c r="D15" s="170" t="s">
        <v>247</v>
      </c>
      <c r="E15" s="165"/>
      <c r="F15" s="167">
        <v>19.2</v>
      </c>
      <c r="G15" s="167"/>
      <c r="H15" s="167"/>
      <c r="I15" s="167"/>
      <c r="J15" s="165"/>
      <c r="K15" s="1"/>
      <c r="L15" s="1"/>
      <c r="M15" s="1"/>
      <c r="N15" s="1"/>
      <c r="O15" s="1"/>
      <c r="P15" s="1"/>
      <c r="Q15" s="1"/>
      <c r="R15" s="1"/>
      <c r="S15" s="1"/>
      <c r="V15" s="1"/>
    </row>
    <row r="16" spans="1:26" x14ac:dyDescent="0.25">
      <c r="A16" s="150"/>
      <c r="B16" s="150"/>
      <c r="C16" s="150"/>
      <c r="D16" s="150" t="s">
        <v>72</v>
      </c>
      <c r="E16" s="150"/>
      <c r="F16" s="164"/>
      <c r="G16" s="153">
        <f>ROUND((SUM(L10:L15))/1,2)</f>
        <v>0</v>
      </c>
      <c r="H16" s="153">
        <f>ROUND((SUM(M10:M15))/1,2)</f>
        <v>0</v>
      </c>
      <c r="I16" s="153">
        <f>ROUND((SUM(I10:I15))/1,2)</f>
        <v>0</v>
      </c>
      <c r="J16" s="150"/>
      <c r="K16" s="150"/>
      <c r="L16" s="150">
        <f>ROUND((SUM(L10:L15))/1,2)</f>
        <v>0</v>
      </c>
      <c r="M16" s="150">
        <f>ROUND((SUM(M10:M15))/1,2)</f>
        <v>0</v>
      </c>
      <c r="N16" s="150"/>
      <c r="O16" s="150"/>
      <c r="P16" s="172"/>
      <c r="Q16" s="150"/>
      <c r="R16" s="150"/>
      <c r="S16" s="172">
        <f>ROUND((SUM(S10:S15))/1,2)</f>
        <v>0.09</v>
      </c>
      <c r="T16" s="147"/>
      <c r="U16" s="147"/>
      <c r="V16" s="2">
        <f>ROUND((SUM(V10:V15))/1,2)</f>
        <v>1.21</v>
      </c>
      <c r="W16" s="147"/>
      <c r="X16" s="147"/>
      <c r="Y16" s="147"/>
      <c r="Z16" s="147"/>
    </row>
    <row r="17" spans="1:26" x14ac:dyDescent="0.25">
      <c r="A17" s="1"/>
      <c r="B17" s="1"/>
      <c r="C17" s="1"/>
      <c r="D17" s="1"/>
      <c r="E17" s="1"/>
      <c r="F17" s="160"/>
      <c r="G17" s="143"/>
      <c r="H17" s="143"/>
      <c r="I17" s="143"/>
      <c r="J17" s="1"/>
      <c r="K17" s="1"/>
      <c r="L17" s="1"/>
      <c r="M17" s="1"/>
      <c r="N17" s="1"/>
      <c r="O17" s="1"/>
      <c r="P17" s="1"/>
      <c r="Q17" s="1"/>
      <c r="R17" s="1"/>
      <c r="S17" s="1"/>
      <c r="V17" s="1"/>
    </row>
    <row r="18" spans="1:26" x14ac:dyDescent="0.25">
      <c r="A18" s="150"/>
      <c r="B18" s="150"/>
      <c r="C18" s="150"/>
      <c r="D18" s="150" t="s">
        <v>73</v>
      </c>
      <c r="E18" s="150"/>
      <c r="F18" s="164"/>
      <c r="G18" s="151"/>
      <c r="H18" s="151"/>
      <c r="I18" s="151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47"/>
      <c r="U18" s="147"/>
      <c r="V18" s="150"/>
      <c r="W18" s="147"/>
      <c r="X18" s="147"/>
      <c r="Y18" s="147"/>
      <c r="Z18" s="147"/>
    </row>
    <row r="19" spans="1:26" ht="24.95" customHeight="1" x14ac:dyDescent="0.25">
      <c r="A19" s="168">
        <v>3</v>
      </c>
      <c r="B19" s="165" t="s">
        <v>104</v>
      </c>
      <c r="C19" s="170" t="s">
        <v>105</v>
      </c>
      <c r="D19" s="165" t="s">
        <v>106</v>
      </c>
      <c r="E19" s="165" t="s">
        <v>101</v>
      </c>
      <c r="F19" s="167">
        <v>47.2</v>
      </c>
      <c r="G19" s="167">
        <v>0</v>
      </c>
      <c r="H19" s="167">
        <v>0</v>
      </c>
      <c r="I19" s="167">
        <f>ROUND(F19*(G19+H19),2)</f>
        <v>0</v>
      </c>
      <c r="J19" s="165">
        <f>ROUND(F19*(N19),2)</f>
        <v>70.8</v>
      </c>
      <c r="K19" s="1">
        <f>ROUND(F19*(O19),2)</f>
        <v>0</v>
      </c>
      <c r="L19" s="1">
        <f>ROUND(F19*(G19),2)</f>
        <v>0</v>
      </c>
      <c r="M19" s="1">
        <f>ROUND(F19*(H19),2)</f>
        <v>0</v>
      </c>
      <c r="N19" s="1">
        <v>1.5</v>
      </c>
      <c r="O19" s="1"/>
      <c r="P19" s="160"/>
      <c r="Q19" s="160"/>
      <c r="R19" s="160"/>
      <c r="S19" s="150"/>
      <c r="V19" s="164"/>
      <c r="Z19">
        <v>0</v>
      </c>
    </row>
    <row r="20" spans="1:26" ht="12" customHeight="1" x14ac:dyDescent="0.25">
      <c r="A20" s="165"/>
      <c r="B20" s="165"/>
      <c r="C20" s="169"/>
      <c r="D20" s="169" t="s">
        <v>248</v>
      </c>
      <c r="E20" s="165"/>
      <c r="F20" s="166"/>
      <c r="G20" s="167"/>
      <c r="H20" s="167"/>
      <c r="I20" s="167"/>
      <c r="J20" s="165"/>
      <c r="K20" s="1"/>
      <c r="L20" s="1"/>
      <c r="M20" s="1"/>
      <c r="N20" s="1"/>
      <c r="O20" s="1"/>
      <c r="P20" s="1"/>
      <c r="Q20" s="1"/>
      <c r="R20" s="1"/>
      <c r="S20" s="1"/>
      <c r="V20" s="1"/>
    </row>
    <row r="21" spans="1:26" x14ac:dyDescent="0.25">
      <c r="A21" s="165"/>
      <c r="B21" s="165"/>
      <c r="C21" s="165"/>
      <c r="D21" s="171" t="s">
        <v>108</v>
      </c>
      <c r="E21" s="165"/>
      <c r="F21" s="167">
        <v>21.599999999999998</v>
      </c>
      <c r="G21" s="167"/>
      <c r="H21" s="167"/>
      <c r="I21" s="167"/>
      <c r="J21" s="165"/>
      <c r="K21" s="1"/>
      <c r="L21" s="1"/>
      <c r="M21" s="1"/>
      <c r="N21" s="1"/>
      <c r="O21" s="1"/>
      <c r="P21" s="1"/>
      <c r="Q21" s="1"/>
      <c r="R21" s="1"/>
      <c r="S21" s="1"/>
      <c r="V21" s="1"/>
    </row>
    <row r="22" spans="1:26" ht="12" customHeight="1" x14ac:dyDescent="0.25">
      <c r="A22" s="165"/>
      <c r="B22" s="165"/>
      <c r="C22" s="169"/>
      <c r="D22" s="169" t="s">
        <v>109</v>
      </c>
      <c r="E22" s="165"/>
      <c r="F22" s="166"/>
      <c r="G22" s="167"/>
      <c r="H22" s="167"/>
      <c r="I22" s="167"/>
      <c r="J22" s="165"/>
      <c r="K22" s="1"/>
      <c r="L22" s="1"/>
      <c r="M22" s="1"/>
      <c r="N22" s="1"/>
      <c r="O22" s="1"/>
      <c r="P22" s="1"/>
      <c r="Q22" s="1"/>
      <c r="R22" s="1"/>
      <c r="S22" s="1"/>
      <c r="V22" s="1"/>
    </row>
    <row r="23" spans="1:26" x14ac:dyDescent="0.25">
      <c r="A23" s="165"/>
      <c r="B23" s="165"/>
      <c r="C23" s="165"/>
      <c r="D23" s="171" t="s">
        <v>249</v>
      </c>
      <c r="E23" s="165"/>
      <c r="F23" s="167">
        <v>25.6</v>
      </c>
      <c r="G23" s="167"/>
      <c r="H23" s="167"/>
      <c r="I23" s="167"/>
      <c r="J23" s="165"/>
      <c r="K23" s="1"/>
      <c r="L23" s="1"/>
      <c r="M23" s="1"/>
      <c r="N23" s="1"/>
      <c r="O23" s="1"/>
      <c r="P23" s="1"/>
      <c r="Q23" s="1"/>
      <c r="R23" s="1"/>
      <c r="S23" s="1"/>
      <c r="V23" s="1"/>
    </row>
    <row r="24" spans="1:26" ht="24.95" customHeight="1" x14ac:dyDescent="0.25">
      <c r="A24" s="168">
        <v>4</v>
      </c>
      <c r="B24" s="165" t="s">
        <v>111</v>
      </c>
      <c r="C24" s="170" t="s">
        <v>112</v>
      </c>
      <c r="D24" s="165" t="s">
        <v>113</v>
      </c>
      <c r="E24" s="165" t="s">
        <v>101</v>
      </c>
      <c r="F24" s="167">
        <v>9</v>
      </c>
      <c r="G24" s="167">
        <v>0</v>
      </c>
      <c r="H24" s="167">
        <v>0</v>
      </c>
      <c r="I24" s="167">
        <f>ROUND(F24*(G24+H24),2)</f>
        <v>0</v>
      </c>
      <c r="J24" s="165">
        <f>ROUND(F24*(N24),2)</f>
        <v>813.6</v>
      </c>
      <c r="K24" s="1">
        <f>ROUND(F24*(O24),2)</f>
        <v>0</v>
      </c>
      <c r="L24" s="1">
        <f>ROUND(F24*(G24),2)</f>
        <v>0</v>
      </c>
      <c r="M24" s="1">
        <f>ROUND(F24*(H24),2)</f>
        <v>0</v>
      </c>
      <c r="N24" s="1">
        <v>90.4</v>
      </c>
      <c r="O24" s="1"/>
      <c r="P24" s="160"/>
      <c r="Q24" s="160"/>
      <c r="R24" s="160"/>
      <c r="S24" s="150"/>
      <c r="V24" s="164"/>
      <c r="Z24">
        <v>0</v>
      </c>
    </row>
    <row r="25" spans="1:26" ht="24.95" customHeight="1" x14ac:dyDescent="0.25">
      <c r="A25" s="168">
        <v>5</v>
      </c>
      <c r="B25" s="165" t="s">
        <v>111</v>
      </c>
      <c r="C25" s="170" t="s">
        <v>114</v>
      </c>
      <c r="D25" s="165" t="s">
        <v>115</v>
      </c>
      <c r="E25" s="165" t="s">
        <v>101</v>
      </c>
      <c r="F25" s="167">
        <v>10.199999999999999</v>
      </c>
      <c r="G25" s="167">
        <v>0</v>
      </c>
      <c r="H25" s="167">
        <v>0</v>
      </c>
      <c r="I25" s="167">
        <f>ROUND(F25*(G25+H25),2)</f>
        <v>0</v>
      </c>
      <c r="J25" s="165">
        <f>ROUND(F25*(N25),2)</f>
        <v>474.3</v>
      </c>
      <c r="K25" s="1">
        <f>ROUND(F25*(O25),2)</f>
        <v>0</v>
      </c>
      <c r="L25" s="1">
        <f>ROUND(F25*(G25),2)</f>
        <v>0</v>
      </c>
      <c r="M25" s="1">
        <f>ROUND(F25*(H25),2)</f>
        <v>0</v>
      </c>
      <c r="N25" s="1">
        <v>46.5</v>
      </c>
      <c r="O25" s="1"/>
      <c r="P25" s="160"/>
      <c r="Q25" s="160"/>
      <c r="R25" s="160"/>
      <c r="S25" s="150"/>
      <c r="V25" s="164"/>
      <c r="Z25">
        <v>0</v>
      </c>
    </row>
    <row r="26" spans="1:26" ht="24.95" customHeight="1" x14ac:dyDescent="0.25">
      <c r="A26" s="168">
        <v>6</v>
      </c>
      <c r="B26" s="165" t="s">
        <v>111</v>
      </c>
      <c r="C26" s="170" t="s">
        <v>116</v>
      </c>
      <c r="D26" s="165" t="s">
        <v>117</v>
      </c>
      <c r="E26" s="165" t="s">
        <v>101</v>
      </c>
      <c r="F26" s="167">
        <v>77.635670000000005</v>
      </c>
      <c r="G26" s="167">
        <v>0</v>
      </c>
      <c r="H26" s="167">
        <v>0</v>
      </c>
      <c r="I26" s="167">
        <f>ROUND(F26*(G26+H26),2)</f>
        <v>0</v>
      </c>
      <c r="J26" s="165">
        <f>ROUND(F26*(N26),2)</f>
        <v>2086.85</v>
      </c>
      <c r="K26" s="1">
        <f>ROUND(F26*(O26),2)</f>
        <v>0</v>
      </c>
      <c r="L26" s="1">
        <f>ROUND(F26*(G26),2)</f>
        <v>0</v>
      </c>
      <c r="M26" s="1">
        <f>ROUND(F26*(H26),2)</f>
        <v>0</v>
      </c>
      <c r="N26" s="1">
        <v>26.88</v>
      </c>
      <c r="O26" s="1"/>
      <c r="P26" s="160"/>
      <c r="Q26" s="160"/>
      <c r="R26" s="160"/>
      <c r="S26" s="150"/>
      <c r="V26" s="164"/>
      <c r="Z26">
        <v>0</v>
      </c>
    </row>
    <row r="27" spans="1:26" x14ac:dyDescent="0.25">
      <c r="A27" s="165"/>
      <c r="B27" s="165"/>
      <c r="C27" s="169"/>
      <c r="D27" s="170" t="s">
        <v>250</v>
      </c>
      <c r="E27" s="165"/>
      <c r="F27" s="167">
        <v>77.635670000000005</v>
      </c>
      <c r="G27" s="167"/>
      <c r="H27" s="167"/>
      <c r="I27" s="167"/>
      <c r="J27" s="165"/>
      <c r="K27" s="1"/>
      <c r="L27" s="1"/>
      <c r="M27" s="1"/>
      <c r="N27" s="1"/>
      <c r="O27" s="1"/>
      <c r="P27" s="1"/>
      <c r="Q27" s="1"/>
      <c r="R27" s="1"/>
      <c r="S27" s="1"/>
      <c r="V27" s="1"/>
    </row>
    <row r="28" spans="1:26" ht="24.95" customHeight="1" x14ac:dyDescent="0.25">
      <c r="A28" s="168">
        <v>7</v>
      </c>
      <c r="B28" s="165" t="s">
        <v>111</v>
      </c>
      <c r="C28" s="170" t="s">
        <v>128</v>
      </c>
      <c r="D28" s="165" t="s">
        <v>129</v>
      </c>
      <c r="E28" s="165" t="s">
        <v>123</v>
      </c>
      <c r="F28" s="167">
        <v>47.599999999999994</v>
      </c>
      <c r="G28" s="167">
        <v>0</v>
      </c>
      <c r="H28" s="167">
        <v>0</v>
      </c>
      <c r="I28" s="167">
        <f>ROUND(F28*(G28+H28),2)</f>
        <v>0</v>
      </c>
      <c r="J28" s="165">
        <f>ROUND(F28*(N28),2)</f>
        <v>1322.33</v>
      </c>
      <c r="K28" s="1">
        <f>ROUND(F28*(O28),2)</f>
        <v>0</v>
      </c>
      <c r="L28" s="1">
        <f>ROUND(F28*(G28),2)</f>
        <v>0</v>
      </c>
      <c r="M28" s="1">
        <f>ROUND(F28*(H28),2)</f>
        <v>0</v>
      </c>
      <c r="N28" s="1">
        <v>27.78</v>
      </c>
      <c r="O28" s="1"/>
      <c r="P28" s="164">
        <v>1.4999999999999999E-2</v>
      </c>
      <c r="Q28" s="160"/>
      <c r="R28" s="160">
        <v>1.4999999999999999E-2</v>
      </c>
      <c r="S28" s="150">
        <f>ROUND(F28*(P28),3)</f>
        <v>0.71399999999999997</v>
      </c>
      <c r="V28" s="164">
        <f>ROUND(F28*(X28),3)</f>
        <v>0.42799999999999999</v>
      </c>
      <c r="X28">
        <v>8.9999999999999993E-3</v>
      </c>
      <c r="Z28">
        <v>0</v>
      </c>
    </row>
    <row r="29" spans="1:26" x14ac:dyDescent="0.25">
      <c r="A29" s="165"/>
      <c r="B29" s="165"/>
      <c r="C29" s="169"/>
      <c r="D29" s="170" t="s">
        <v>251</v>
      </c>
      <c r="E29" s="165"/>
      <c r="F29" s="167">
        <v>47.599999999999994</v>
      </c>
      <c r="G29" s="167"/>
      <c r="H29" s="167"/>
      <c r="I29" s="167"/>
      <c r="J29" s="165"/>
      <c r="K29" s="1"/>
      <c r="L29" s="1"/>
      <c r="M29" s="1"/>
      <c r="N29" s="1"/>
      <c r="O29" s="1"/>
      <c r="P29" s="1"/>
      <c r="Q29" s="1"/>
      <c r="R29" s="1"/>
      <c r="S29" s="1"/>
      <c r="V29" s="1"/>
    </row>
    <row r="30" spans="1:26" ht="24.95" customHeight="1" x14ac:dyDescent="0.25">
      <c r="A30" s="168">
        <v>8</v>
      </c>
      <c r="B30" s="165" t="s">
        <v>111</v>
      </c>
      <c r="C30" s="170" t="s">
        <v>136</v>
      </c>
      <c r="D30" s="165" t="s">
        <v>137</v>
      </c>
      <c r="E30" s="165" t="s">
        <v>101</v>
      </c>
      <c r="F30" s="167">
        <v>135.33567000000002</v>
      </c>
      <c r="G30" s="167">
        <v>0</v>
      </c>
      <c r="H30" s="167">
        <v>0</v>
      </c>
      <c r="I30" s="167">
        <f>ROUND(F30*(G30+H30),2)</f>
        <v>0</v>
      </c>
      <c r="J30" s="165">
        <f>ROUND(F30*(N30),2)</f>
        <v>2285.8200000000002</v>
      </c>
      <c r="K30" s="1">
        <f>ROUND(F30*(O30),2)</f>
        <v>0</v>
      </c>
      <c r="L30" s="1">
        <f>ROUND(F30*(G30),2)</f>
        <v>0</v>
      </c>
      <c r="M30" s="1">
        <f>ROUND(F30*(H30),2)</f>
        <v>0</v>
      </c>
      <c r="N30" s="1">
        <v>16.89</v>
      </c>
      <c r="O30" s="1"/>
      <c r="P30" s="160"/>
      <c r="Q30" s="160"/>
      <c r="R30" s="160"/>
      <c r="S30" s="150"/>
      <c r="V30" s="164"/>
      <c r="Z30">
        <v>0</v>
      </c>
    </row>
    <row r="31" spans="1:26" ht="12" customHeight="1" x14ac:dyDescent="0.25">
      <c r="A31" s="165"/>
      <c r="B31" s="165"/>
      <c r="C31" s="169"/>
      <c r="D31" s="169" t="s">
        <v>245</v>
      </c>
      <c r="E31" s="165"/>
      <c r="F31" s="166"/>
      <c r="G31" s="167"/>
      <c r="H31" s="167"/>
      <c r="I31" s="167"/>
      <c r="J31" s="165"/>
      <c r="K31" s="1"/>
      <c r="L31" s="1"/>
      <c r="M31" s="1"/>
      <c r="N31" s="1"/>
      <c r="O31" s="1"/>
      <c r="P31" s="1"/>
      <c r="Q31" s="1"/>
      <c r="R31" s="1"/>
      <c r="S31" s="1"/>
      <c r="V31" s="1"/>
    </row>
    <row r="32" spans="1:26" x14ac:dyDescent="0.25">
      <c r="A32" s="165"/>
      <c r="B32" s="165"/>
      <c r="C32" s="165"/>
      <c r="D32" s="171" t="s">
        <v>246</v>
      </c>
      <c r="E32" s="165"/>
      <c r="F32" s="167">
        <v>135.33567000000002</v>
      </c>
      <c r="G32" s="167"/>
      <c r="H32" s="167"/>
      <c r="I32" s="167"/>
      <c r="J32" s="165"/>
      <c r="K32" s="1"/>
      <c r="L32" s="1"/>
      <c r="M32" s="1"/>
      <c r="N32" s="1"/>
      <c r="O32" s="1"/>
      <c r="P32" s="1"/>
      <c r="Q32" s="1" t="s">
        <v>120</v>
      </c>
      <c r="R32" s="1"/>
      <c r="S32" s="1"/>
      <c r="V32" s="1"/>
    </row>
    <row r="33" spans="1:26" x14ac:dyDescent="0.25">
      <c r="A33" s="150"/>
      <c r="B33" s="150"/>
      <c r="C33" s="150"/>
      <c r="D33" s="150" t="s">
        <v>73</v>
      </c>
      <c r="E33" s="150"/>
      <c r="F33" s="164"/>
      <c r="G33" s="153">
        <f>ROUND((SUM(L18:L32))/1,2)</f>
        <v>0</v>
      </c>
      <c r="H33" s="153">
        <f>ROUND((SUM(M18:M32))/1,2)</f>
        <v>0</v>
      </c>
      <c r="I33" s="153">
        <f>ROUND((SUM(I18:I32))/1,2)</f>
        <v>0</v>
      </c>
      <c r="J33" s="150"/>
      <c r="K33" s="150"/>
      <c r="L33" s="150">
        <f>ROUND((SUM(L18:L32))/1,2)</f>
        <v>0</v>
      </c>
      <c r="M33" s="150">
        <f>ROUND((SUM(M18:M32))/1,2)</f>
        <v>0</v>
      </c>
      <c r="N33" s="150"/>
      <c r="O33" s="150"/>
      <c r="P33" s="172"/>
      <c r="Q33" s="150"/>
      <c r="R33" s="150"/>
      <c r="S33" s="172">
        <f>ROUND((SUM(S18:S32))/1,2)</f>
        <v>0.71</v>
      </c>
      <c r="T33" s="147"/>
      <c r="U33" s="147"/>
      <c r="V33" s="2">
        <f>ROUND((SUM(V18:V32))/1,2)</f>
        <v>0.43</v>
      </c>
      <c r="W33" s="147"/>
      <c r="X33" s="147"/>
      <c r="Y33" s="147"/>
      <c r="Z33" s="147"/>
    </row>
    <row r="34" spans="1:26" x14ac:dyDescent="0.25">
      <c r="A34" s="1"/>
      <c r="B34" s="1"/>
      <c r="C34" s="1"/>
      <c r="D34" s="1"/>
      <c r="E34" s="1"/>
      <c r="F34" s="160"/>
      <c r="G34" s="143"/>
      <c r="H34" s="143"/>
      <c r="I34" s="143"/>
      <c r="J34" s="1"/>
      <c r="K34" s="1"/>
      <c r="L34" s="1"/>
      <c r="M34" s="1"/>
      <c r="N34" s="1"/>
      <c r="O34" s="1"/>
      <c r="P34" s="1"/>
      <c r="Q34" s="1"/>
      <c r="R34" s="1"/>
      <c r="S34" s="1"/>
      <c r="V34" s="1"/>
    </row>
    <row r="35" spans="1:26" x14ac:dyDescent="0.25">
      <c r="A35" s="150"/>
      <c r="B35" s="150"/>
      <c r="C35" s="150"/>
      <c r="D35" s="150" t="s">
        <v>74</v>
      </c>
      <c r="E35" s="150"/>
      <c r="F35" s="164"/>
      <c r="G35" s="151"/>
      <c r="H35" s="151"/>
      <c r="I35" s="151"/>
      <c r="J35" s="150"/>
      <c r="K35" s="150"/>
      <c r="L35" s="150"/>
      <c r="M35" s="150"/>
      <c r="N35" s="150"/>
      <c r="O35" s="150"/>
      <c r="P35" s="150"/>
      <c r="Q35" s="150"/>
      <c r="R35" s="150"/>
      <c r="S35" s="150"/>
      <c r="T35" s="147"/>
      <c r="U35" s="147"/>
      <c r="V35" s="150"/>
      <c r="W35" s="147"/>
      <c r="X35" s="147"/>
      <c r="Y35" s="147"/>
      <c r="Z35" s="147"/>
    </row>
    <row r="36" spans="1:26" ht="24.95" customHeight="1" x14ac:dyDescent="0.25">
      <c r="A36" s="168">
        <v>9</v>
      </c>
      <c r="B36" s="165" t="s">
        <v>140</v>
      </c>
      <c r="C36" s="170" t="s">
        <v>141</v>
      </c>
      <c r="D36" s="165" t="s">
        <v>142</v>
      </c>
      <c r="E36" s="165" t="s">
        <v>101</v>
      </c>
      <c r="F36" s="167">
        <v>140.22</v>
      </c>
      <c r="G36" s="167">
        <v>0</v>
      </c>
      <c r="H36" s="167">
        <v>0</v>
      </c>
      <c r="I36" s="167">
        <f>ROUND(F36*(G36+H36),2)</f>
        <v>0</v>
      </c>
      <c r="J36" s="165">
        <f>ROUND(F36*(N36),2)</f>
        <v>294.45999999999998</v>
      </c>
      <c r="K36" s="1">
        <f>ROUND(F36*(O36),2)</f>
        <v>0</v>
      </c>
      <c r="L36" s="1">
        <f>ROUND(F36*(G36),2)</f>
        <v>0</v>
      </c>
      <c r="M36" s="1">
        <f>ROUND(F36*(H36),2)</f>
        <v>0</v>
      </c>
      <c r="N36" s="1">
        <v>2.1</v>
      </c>
      <c r="O36" s="1"/>
      <c r="P36" s="164">
        <v>2.572E-2</v>
      </c>
      <c r="Q36" s="160"/>
      <c r="R36" s="160">
        <v>2.572E-2</v>
      </c>
      <c r="S36" s="150">
        <f>ROUND(F36*(P36),3)</f>
        <v>3.6059999999999999</v>
      </c>
      <c r="V36" s="164"/>
      <c r="Z36">
        <v>0</v>
      </c>
    </row>
    <row r="37" spans="1:26" x14ac:dyDescent="0.25">
      <c r="A37" s="165"/>
      <c r="B37" s="165"/>
      <c r="C37" s="169"/>
      <c r="D37" s="170" t="s">
        <v>252</v>
      </c>
      <c r="E37" s="165"/>
      <c r="F37" s="167">
        <v>140.22</v>
      </c>
      <c r="G37" s="167"/>
      <c r="H37" s="167"/>
      <c r="I37" s="167"/>
      <c r="J37" s="165"/>
      <c r="K37" s="1"/>
      <c r="L37" s="1"/>
      <c r="M37" s="1"/>
      <c r="N37" s="1"/>
      <c r="O37" s="1"/>
      <c r="P37" s="1"/>
      <c r="Q37" s="1"/>
      <c r="R37" s="1"/>
      <c r="S37" s="1"/>
      <c r="V37" s="1"/>
    </row>
    <row r="38" spans="1:26" ht="24.95" customHeight="1" x14ac:dyDescent="0.25">
      <c r="A38" s="168">
        <v>10</v>
      </c>
      <c r="B38" s="165" t="s">
        <v>140</v>
      </c>
      <c r="C38" s="170" t="s">
        <v>144</v>
      </c>
      <c r="D38" s="165" t="s">
        <v>145</v>
      </c>
      <c r="E38" s="165" t="s">
        <v>101</v>
      </c>
      <c r="F38" s="167">
        <v>420.65999999999997</v>
      </c>
      <c r="G38" s="167">
        <v>0</v>
      </c>
      <c r="H38" s="167">
        <v>0</v>
      </c>
      <c r="I38" s="167">
        <f>ROUND(F38*(G38+H38),2)</f>
        <v>0</v>
      </c>
      <c r="J38" s="165">
        <f>ROUND(F38*(N38),2)</f>
        <v>593.13</v>
      </c>
      <c r="K38" s="1">
        <f>ROUND(F38*(O38),2)</f>
        <v>0</v>
      </c>
      <c r="L38" s="1">
        <f>ROUND(F38*(G38),2)</f>
        <v>0</v>
      </c>
      <c r="M38" s="1">
        <f>ROUND(F38*(H38),2)</f>
        <v>0</v>
      </c>
      <c r="N38" s="1">
        <v>1.41</v>
      </c>
      <c r="O38" s="1"/>
      <c r="P38" s="160"/>
      <c r="Q38" s="160"/>
      <c r="R38" s="160"/>
      <c r="S38" s="150"/>
      <c r="V38" s="164"/>
      <c r="Z38">
        <v>0</v>
      </c>
    </row>
    <row r="39" spans="1:26" ht="12" customHeight="1" x14ac:dyDescent="0.25">
      <c r="A39" s="165"/>
      <c r="B39" s="165"/>
      <c r="C39" s="169"/>
      <c r="D39" s="169" t="s">
        <v>146</v>
      </c>
      <c r="E39" s="165"/>
      <c r="F39" s="166"/>
      <c r="G39" s="167"/>
      <c r="H39" s="167"/>
      <c r="I39" s="167"/>
      <c r="J39" s="165"/>
      <c r="K39" s="1"/>
      <c r="L39" s="1"/>
      <c r="M39" s="1"/>
      <c r="N39" s="1"/>
      <c r="O39" s="1"/>
      <c r="P39" s="1"/>
      <c r="Q39" s="1"/>
      <c r="R39" s="1"/>
      <c r="S39" s="1"/>
      <c r="V39" s="1"/>
    </row>
    <row r="40" spans="1:26" x14ac:dyDescent="0.25">
      <c r="A40" s="165"/>
      <c r="B40" s="165"/>
      <c r="C40" s="165"/>
      <c r="D40" s="171" t="s">
        <v>253</v>
      </c>
      <c r="E40" s="165"/>
      <c r="F40" s="167">
        <v>420.65999999999997</v>
      </c>
      <c r="G40" s="167"/>
      <c r="H40" s="167"/>
      <c r="I40" s="167"/>
      <c r="J40" s="165"/>
      <c r="K40" s="1"/>
      <c r="L40" s="1"/>
      <c r="M40" s="1"/>
      <c r="N40" s="1"/>
      <c r="O40" s="1"/>
      <c r="P40" s="1"/>
      <c r="Q40" s="1"/>
      <c r="R40" s="1"/>
      <c r="S40" s="1"/>
      <c r="V40" s="1"/>
    </row>
    <row r="41" spans="1:26" ht="24.95" customHeight="1" x14ac:dyDescent="0.25">
      <c r="A41" s="168">
        <v>11</v>
      </c>
      <c r="B41" s="165" t="s">
        <v>140</v>
      </c>
      <c r="C41" s="170" t="s">
        <v>148</v>
      </c>
      <c r="D41" s="165" t="s">
        <v>149</v>
      </c>
      <c r="E41" s="165" t="s">
        <v>101</v>
      </c>
      <c r="F41" s="167">
        <v>148.01</v>
      </c>
      <c r="G41" s="167">
        <v>0</v>
      </c>
      <c r="H41" s="167">
        <v>0</v>
      </c>
      <c r="I41" s="167">
        <f>ROUND(F41*(G41+H41),2)</f>
        <v>0</v>
      </c>
      <c r="J41" s="165">
        <f>ROUND(F41*(N41),2)</f>
        <v>207.21</v>
      </c>
      <c r="K41" s="1">
        <f>ROUND(F41*(O41),2)</f>
        <v>0</v>
      </c>
      <c r="L41" s="1">
        <f>ROUND(F41*(G41),2)</f>
        <v>0</v>
      </c>
      <c r="M41" s="1">
        <f>ROUND(F41*(H41),2)</f>
        <v>0</v>
      </c>
      <c r="N41" s="1">
        <v>1.4</v>
      </c>
      <c r="O41" s="1"/>
      <c r="P41" s="164">
        <v>5.0000000000000002E-5</v>
      </c>
      <c r="Q41" s="160"/>
      <c r="R41" s="160">
        <v>5.0000000000000002E-5</v>
      </c>
      <c r="S41" s="150">
        <f>ROUND(F41*(P41),3)</f>
        <v>7.0000000000000001E-3</v>
      </c>
      <c r="V41" s="164"/>
      <c r="Z41">
        <v>0</v>
      </c>
    </row>
    <row r="42" spans="1:26" x14ac:dyDescent="0.25">
      <c r="A42" s="165"/>
      <c r="B42" s="165"/>
      <c r="C42" s="169"/>
      <c r="D42" s="170" t="s">
        <v>254</v>
      </c>
      <c r="E42" s="165"/>
      <c r="F42" s="167">
        <v>148.01</v>
      </c>
      <c r="G42" s="167"/>
      <c r="H42" s="167"/>
      <c r="I42" s="167"/>
      <c r="J42" s="165"/>
      <c r="K42" s="1"/>
      <c r="L42" s="1"/>
      <c r="M42" s="1"/>
      <c r="N42" s="1"/>
      <c r="O42" s="1"/>
      <c r="P42" s="1"/>
      <c r="Q42" s="1"/>
      <c r="R42" s="1"/>
      <c r="S42" s="1"/>
      <c r="V42" s="1"/>
    </row>
    <row r="43" spans="1:26" ht="24.95" customHeight="1" x14ac:dyDescent="0.25">
      <c r="A43" s="168">
        <v>12</v>
      </c>
      <c r="B43" s="165" t="s">
        <v>140</v>
      </c>
      <c r="C43" s="170" t="s">
        <v>151</v>
      </c>
      <c r="D43" s="165" t="s">
        <v>152</v>
      </c>
      <c r="E43" s="165" t="s">
        <v>153</v>
      </c>
      <c r="F43" s="167">
        <v>3</v>
      </c>
      <c r="G43" s="167">
        <v>0</v>
      </c>
      <c r="H43" s="167">
        <v>0</v>
      </c>
      <c r="I43" s="167">
        <f>ROUND(F43*(G43+H43),2)</f>
        <v>0</v>
      </c>
      <c r="J43" s="165">
        <f>ROUND(F43*(N43),2)</f>
        <v>22.11</v>
      </c>
      <c r="K43" s="1">
        <f>ROUND(F43*(O43),2)</f>
        <v>0</v>
      </c>
      <c r="L43" s="1">
        <f>ROUND(F43*(G43),2)</f>
        <v>0</v>
      </c>
      <c r="M43" s="1">
        <f>ROUND(F43*(H43),2)</f>
        <v>0</v>
      </c>
      <c r="N43" s="1">
        <v>7.37</v>
      </c>
      <c r="O43" s="1"/>
      <c r="P43" s="164">
        <v>3.79E-3</v>
      </c>
      <c r="Q43" s="160"/>
      <c r="R43" s="160">
        <v>3.79E-3</v>
      </c>
      <c r="S43" s="150">
        <f>ROUND(F43*(P43),3)</f>
        <v>1.0999999999999999E-2</v>
      </c>
      <c r="V43" s="164"/>
      <c r="Z43">
        <v>0</v>
      </c>
    </row>
    <row r="44" spans="1:26" ht="24.95" customHeight="1" x14ac:dyDescent="0.25">
      <c r="A44" s="168">
        <v>13</v>
      </c>
      <c r="B44" s="165" t="s">
        <v>154</v>
      </c>
      <c r="C44" s="170" t="s">
        <v>155</v>
      </c>
      <c r="D44" s="165" t="s">
        <v>156</v>
      </c>
      <c r="E44" s="165" t="s">
        <v>101</v>
      </c>
      <c r="F44" s="167">
        <v>140.22</v>
      </c>
      <c r="G44" s="167">
        <v>0</v>
      </c>
      <c r="H44" s="167">
        <v>0</v>
      </c>
      <c r="I44" s="167">
        <f>ROUND(F44*(G44+H44),2)</f>
        <v>0</v>
      </c>
      <c r="J44" s="165">
        <f>ROUND(F44*(N44),2)</f>
        <v>178.08</v>
      </c>
      <c r="K44" s="1">
        <f>ROUND(F44*(O44),2)</f>
        <v>0</v>
      </c>
      <c r="L44" s="1">
        <f>ROUND(F44*(G44),2)</f>
        <v>0</v>
      </c>
      <c r="M44" s="1">
        <f>ROUND(F44*(H44),2)</f>
        <v>0</v>
      </c>
      <c r="N44" s="1">
        <v>1.27</v>
      </c>
      <c r="O44" s="1"/>
      <c r="P44" s="164">
        <v>2.3990000000000001E-2</v>
      </c>
      <c r="Q44" s="160"/>
      <c r="R44" s="160">
        <v>2.3990000000000001E-2</v>
      </c>
      <c r="S44" s="150">
        <f>ROUND(F44*(P44),3)</f>
        <v>3.3639999999999999</v>
      </c>
      <c r="V44" s="164"/>
      <c r="Z44">
        <v>0</v>
      </c>
    </row>
    <row r="45" spans="1:26" ht="24.95" customHeight="1" x14ac:dyDescent="0.25">
      <c r="A45" s="168">
        <v>14</v>
      </c>
      <c r="B45" s="165" t="s">
        <v>154</v>
      </c>
      <c r="C45" s="170" t="s">
        <v>157</v>
      </c>
      <c r="D45" s="165" t="s">
        <v>158</v>
      </c>
      <c r="E45" s="165" t="s">
        <v>153</v>
      </c>
      <c r="F45" s="167">
        <v>3</v>
      </c>
      <c r="G45" s="167">
        <v>0</v>
      </c>
      <c r="H45" s="167">
        <v>0</v>
      </c>
      <c r="I45" s="167">
        <f>ROUND(F45*(G45+H45),2)</f>
        <v>0</v>
      </c>
      <c r="J45" s="165">
        <f>ROUND(F45*(N45),2)</f>
        <v>5.82</v>
      </c>
      <c r="K45" s="1">
        <f>ROUND(F45*(O45),2)</f>
        <v>0</v>
      </c>
      <c r="L45" s="1">
        <f>ROUND(F45*(G45),2)</f>
        <v>0</v>
      </c>
      <c r="M45" s="1">
        <f>ROUND(F45*(H45),2)</f>
        <v>0</v>
      </c>
      <c r="N45" s="1">
        <v>1.94</v>
      </c>
      <c r="O45" s="1"/>
      <c r="P45" s="160"/>
      <c r="Q45" s="160"/>
      <c r="R45" s="160"/>
      <c r="S45" s="150"/>
      <c r="V45" s="164"/>
      <c r="Z45">
        <v>0</v>
      </c>
    </row>
    <row r="46" spans="1:26" ht="24.95" customHeight="1" x14ac:dyDescent="0.25">
      <c r="A46" s="168">
        <v>15</v>
      </c>
      <c r="B46" s="165" t="s">
        <v>159</v>
      </c>
      <c r="C46" s="170" t="s">
        <v>160</v>
      </c>
      <c r="D46" s="165" t="s">
        <v>161</v>
      </c>
      <c r="E46" s="165" t="s">
        <v>162</v>
      </c>
      <c r="F46" s="167">
        <v>1.6379999999999999</v>
      </c>
      <c r="G46" s="167">
        <v>0</v>
      </c>
      <c r="H46" s="167">
        <v>0</v>
      </c>
      <c r="I46" s="167">
        <f>ROUND(F46*(G46+H46),2)</f>
        <v>0</v>
      </c>
      <c r="J46" s="165">
        <f>ROUND(F46*(N46),2)</f>
        <v>20.16</v>
      </c>
      <c r="K46" s="1">
        <f>ROUND(F46*(O46),2)</f>
        <v>0</v>
      </c>
      <c r="L46" s="1">
        <f>ROUND(F46*(G46),2)</f>
        <v>0</v>
      </c>
      <c r="M46" s="1">
        <f>ROUND(F46*(H46),2)</f>
        <v>0</v>
      </c>
      <c r="N46" s="1">
        <v>12.31</v>
      </c>
      <c r="O46" s="1"/>
      <c r="P46" s="160"/>
      <c r="Q46" s="160"/>
      <c r="R46" s="160"/>
      <c r="S46" s="150"/>
      <c r="V46" s="164"/>
      <c r="Z46">
        <v>0</v>
      </c>
    </row>
    <row r="47" spans="1:26" ht="24.95" customHeight="1" x14ac:dyDescent="0.25">
      <c r="A47" s="168">
        <v>16</v>
      </c>
      <c r="B47" s="165" t="s">
        <v>159</v>
      </c>
      <c r="C47" s="170" t="s">
        <v>163</v>
      </c>
      <c r="D47" s="165" t="s">
        <v>164</v>
      </c>
      <c r="E47" s="165" t="s">
        <v>162</v>
      </c>
      <c r="F47" s="167">
        <v>21.32</v>
      </c>
      <c r="G47" s="167">
        <v>0</v>
      </c>
      <c r="H47" s="167">
        <v>0</v>
      </c>
      <c r="I47" s="167">
        <f>ROUND(F47*(G47+H47),2)</f>
        <v>0</v>
      </c>
      <c r="J47" s="165">
        <f>ROUND(F47*(N47),2)</f>
        <v>9.17</v>
      </c>
      <c r="K47" s="1">
        <f>ROUND(F47*(O47),2)</f>
        <v>0</v>
      </c>
      <c r="L47" s="1">
        <f>ROUND(F47*(G47),2)</f>
        <v>0</v>
      </c>
      <c r="M47" s="1">
        <f>ROUND(F47*(H47),2)</f>
        <v>0</v>
      </c>
      <c r="N47" s="1">
        <v>0.43</v>
      </c>
      <c r="O47" s="1"/>
      <c r="P47" s="160"/>
      <c r="Q47" s="160"/>
      <c r="R47" s="160"/>
      <c r="S47" s="150"/>
      <c r="V47" s="164"/>
      <c r="Z47">
        <v>0</v>
      </c>
    </row>
    <row r="48" spans="1:26" x14ac:dyDescent="0.25">
      <c r="A48" s="165"/>
      <c r="B48" s="165"/>
      <c r="C48" s="169"/>
      <c r="D48" s="170" t="s">
        <v>255</v>
      </c>
      <c r="E48" s="165"/>
      <c r="F48" s="167">
        <v>21.32</v>
      </c>
      <c r="G48" s="167"/>
      <c r="H48" s="167"/>
      <c r="I48" s="167"/>
      <c r="J48" s="165"/>
      <c r="K48" s="1"/>
      <c r="L48" s="1"/>
      <c r="M48" s="1"/>
      <c r="N48" s="1"/>
      <c r="O48" s="1"/>
      <c r="P48" s="1"/>
      <c r="Q48" s="1"/>
      <c r="R48" s="1"/>
      <c r="S48" s="1"/>
      <c r="V48" s="1"/>
    </row>
    <row r="49" spans="1:26" ht="24.95" customHeight="1" x14ac:dyDescent="0.25">
      <c r="A49" s="168">
        <v>17</v>
      </c>
      <c r="B49" s="165" t="s">
        <v>159</v>
      </c>
      <c r="C49" s="170" t="s">
        <v>167</v>
      </c>
      <c r="D49" s="165" t="s">
        <v>168</v>
      </c>
      <c r="E49" s="165" t="s">
        <v>162</v>
      </c>
      <c r="F49" s="167">
        <v>1.6379999999999999</v>
      </c>
      <c r="G49" s="167">
        <v>0</v>
      </c>
      <c r="H49" s="167">
        <v>0</v>
      </c>
      <c r="I49" s="167">
        <f>ROUND(F49*(G49+H49),2)</f>
        <v>0</v>
      </c>
      <c r="J49" s="165">
        <f>ROUND(F49*(N49),2)</f>
        <v>13.69</v>
      </c>
      <c r="K49" s="1">
        <f>ROUND(F49*(O49),2)</f>
        <v>0</v>
      </c>
      <c r="L49" s="1">
        <f>ROUND(F49*(G49),2)</f>
        <v>0</v>
      </c>
      <c r="M49" s="1">
        <f>ROUND(F49*(H49),2)</f>
        <v>0</v>
      </c>
      <c r="N49" s="1">
        <v>8.36</v>
      </c>
      <c r="O49" s="1"/>
      <c r="P49" s="160"/>
      <c r="Q49" s="160"/>
      <c r="R49" s="160"/>
      <c r="S49" s="150"/>
      <c r="V49" s="164"/>
      <c r="Z49">
        <v>0</v>
      </c>
    </row>
    <row r="50" spans="1:26" ht="24.95" customHeight="1" x14ac:dyDescent="0.25">
      <c r="A50" s="168">
        <v>18</v>
      </c>
      <c r="B50" s="165" t="s">
        <v>159</v>
      </c>
      <c r="C50" s="170" t="s">
        <v>169</v>
      </c>
      <c r="D50" s="165" t="s">
        <v>170</v>
      </c>
      <c r="E50" s="165" t="s">
        <v>162</v>
      </c>
      <c r="F50" s="167">
        <v>1.6379999999999999</v>
      </c>
      <c r="G50" s="167">
        <v>0</v>
      </c>
      <c r="H50" s="167">
        <v>0</v>
      </c>
      <c r="I50" s="167">
        <f>ROUND(F50*(G50+H50),2)</f>
        <v>0</v>
      </c>
      <c r="J50" s="165">
        <f>ROUND(F50*(N50),2)</f>
        <v>32.200000000000003</v>
      </c>
      <c r="K50" s="1">
        <f>ROUND(F50*(O50),2)</f>
        <v>0</v>
      </c>
      <c r="L50" s="1">
        <f>ROUND(F50*(G50),2)</f>
        <v>0</v>
      </c>
      <c r="M50" s="1">
        <f>ROUND(F50*(H50),2)</f>
        <v>0</v>
      </c>
      <c r="N50" s="1">
        <v>19.66</v>
      </c>
      <c r="O50" s="1"/>
      <c r="P50" s="160"/>
      <c r="Q50" s="160"/>
      <c r="R50" s="160"/>
      <c r="S50" s="150"/>
      <c r="V50" s="164"/>
      <c r="Z50">
        <v>0</v>
      </c>
    </row>
    <row r="51" spans="1:26" ht="24.95" customHeight="1" x14ac:dyDescent="0.25">
      <c r="A51" s="168">
        <v>19</v>
      </c>
      <c r="B51" s="165" t="s">
        <v>111</v>
      </c>
      <c r="C51" s="170" t="s">
        <v>175</v>
      </c>
      <c r="D51" s="165" t="s">
        <v>176</v>
      </c>
      <c r="E51" s="165" t="s">
        <v>101</v>
      </c>
      <c r="F51" s="167">
        <v>77.64</v>
      </c>
      <c r="G51" s="167">
        <v>0</v>
      </c>
      <c r="H51" s="167">
        <v>0</v>
      </c>
      <c r="I51" s="167">
        <f>ROUND(F51*(G51+H51),2)</f>
        <v>0</v>
      </c>
      <c r="J51" s="165">
        <f>ROUND(F51*(N51),2)</f>
        <v>359.47</v>
      </c>
      <c r="K51" s="1">
        <f>ROUND(F51*(O51),2)</f>
        <v>0</v>
      </c>
      <c r="L51" s="1">
        <f>ROUND(F51*(G51),2)</f>
        <v>0</v>
      </c>
      <c r="M51" s="1">
        <f>ROUND(F51*(H51),2)</f>
        <v>0</v>
      </c>
      <c r="N51" s="1">
        <v>4.63</v>
      </c>
      <c r="O51" s="1"/>
      <c r="P51" s="160"/>
      <c r="Q51" s="160"/>
      <c r="R51" s="160"/>
      <c r="S51" s="150"/>
      <c r="V51" s="164"/>
      <c r="Z51">
        <v>0</v>
      </c>
    </row>
    <row r="52" spans="1:26" x14ac:dyDescent="0.25">
      <c r="A52" s="150"/>
      <c r="B52" s="150"/>
      <c r="C52" s="150"/>
      <c r="D52" s="150" t="s">
        <v>74</v>
      </c>
      <c r="E52" s="150"/>
      <c r="F52" s="164"/>
      <c r="G52" s="153">
        <f>ROUND((SUM(L35:L51))/1,2)</f>
        <v>0</v>
      </c>
      <c r="H52" s="153">
        <f>ROUND((SUM(M35:M51))/1,2)</f>
        <v>0</v>
      </c>
      <c r="I52" s="153">
        <f>ROUND((SUM(I35:I51))/1,2)</f>
        <v>0</v>
      </c>
      <c r="J52" s="150"/>
      <c r="K52" s="150"/>
      <c r="L52" s="150">
        <f>ROUND((SUM(L35:L51))/1,2)</f>
        <v>0</v>
      </c>
      <c r="M52" s="150">
        <f>ROUND((SUM(M35:M51))/1,2)</f>
        <v>0</v>
      </c>
      <c r="N52" s="150"/>
      <c r="O52" s="150"/>
      <c r="P52" s="172"/>
      <c r="Q52" s="150"/>
      <c r="R52" s="150"/>
      <c r="S52" s="172">
        <f>ROUND((SUM(S35:S51))/1,2)</f>
        <v>6.99</v>
      </c>
      <c r="T52" s="147"/>
      <c r="U52" s="147"/>
      <c r="V52" s="2">
        <f>ROUND((SUM(V35:V51))/1,2)</f>
        <v>0</v>
      </c>
      <c r="W52" s="147"/>
      <c r="X52" s="147"/>
      <c r="Y52" s="147"/>
      <c r="Z52" s="147"/>
    </row>
    <row r="53" spans="1:26" x14ac:dyDescent="0.25">
      <c r="A53" s="1"/>
      <c r="B53" s="1"/>
      <c r="C53" s="1"/>
      <c r="D53" s="1"/>
      <c r="E53" s="1"/>
      <c r="F53" s="160"/>
      <c r="G53" s="143"/>
      <c r="H53" s="143"/>
      <c r="I53" s="143"/>
      <c r="J53" s="1"/>
      <c r="K53" s="1"/>
      <c r="L53" s="1"/>
      <c r="M53" s="1"/>
      <c r="N53" s="1"/>
      <c r="O53" s="1"/>
      <c r="P53" s="1"/>
      <c r="Q53" s="1"/>
      <c r="R53" s="1"/>
      <c r="S53" s="1"/>
      <c r="V53" s="1"/>
    </row>
    <row r="54" spans="1:26" x14ac:dyDescent="0.25">
      <c r="A54" s="150"/>
      <c r="B54" s="150"/>
      <c r="C54" s="150"/>
      <c r="D54" s="150" t="s">
        <v>75</v>
      </c>
      <c r="E54" s="150"/>
      <c r="F54" s="164"/>
      <c r="G54" s="151"/>
      <c r="H54" s="151"/>
      <c r="I54" s="151"/>
      <c r="J54" s="150"/>
      <c r="K54" s="150"/>
      <c r="L54" s="150"/>
      <c r="M54" s="150"/>
      <c r="N54" s="150"/>
      <c r="O54" s="150"/>
      <c r="P54" s="150"/>
      <c r="Q54" s="150"/>
      <c r="R54" s="150"/>
      <c r="S54" s="150"/>
      <c r="T54" s="147"/>
      <c r="U54" s="147"/>
      <c r="V54" s="150"/>
      <c r="W54" s="147"/>
      <c r="X54" s="147"/>
      <c r="Y54" s="147"/>
      <c r="Z54" s="147"/>
    </row>
    <row r="55" spans="1:26" ht="24.95" customHeight="1" x14ac:dyDescent="0.25">
      <c r="A55" s="168">
        <v>20</v>
      </c>
      <c r="B55" s="165" t="s">
        <v>178</v>
      </c>
      <c r="C55" s="170" t="s">
        <v>179</v>
      </c>
      <c r="D55" s="165" t="s">
        <v>180</v>
      </c>
      <c r="E55" s="165" t="s">
        <v>162</v>
      </c>
      <c r="F55" s="167">
        <v>7.8049331019999988</v>
      </c>
      <c r="G55" s="167">
        <v>0</v>
      </c>
      <c r="H55" s="167">
        <v>0</v>
      </c>
      <c r="I55" s="167">
        <f>ROUND(F55*(G55+H55),2)</f>
        <v>0</v>
      </c>
      <c r="J55" s="165">
        <f>ROUND(F55*(N55),2)</f>
        <v>224.08</v>
      </c>
      <c r="K55" s="1">
        <f>ROUND(F55*(O55),2)</f>
        <v>0</v>
      </c>
      <c r="L55" s="1">
        <f>ROUND(F55*(G55),2)</f>
        <v>0</v>
      </c>
      <c r="M55" s="1">
        <f>ROUND(F55*(H55),2)</f>
        <v>0</v>
      </c>
      <c r="N55" s="1">
        <v>28.71</v>
      </c>
      <c r="O55" s="1"/>
      <c r="P55" s="160"/>
      <c r="Q55" s="160"/>
      <c r="R55" s="160"/>
      <c r="S55" s="150"/>
      <c r="V55" s="164"/>
      <c r="Z55">
        <v>0</v>
      </c>
    </row>
    <row r="56" spans="1:26" x14ac:dyDescent="0.25">
      <c r="A56" s="150"/>
      <c r="B56" s="150"/>
      <c r="C56" s="150"/>
      <c r="D56" s="150" t="s">
        <v>75</v>
      </c>
      <c r="E56" s="150"/>
      <c r="F56" s="164"/>
      <c r="G56" s="153">
        <f>ROUND((SUM(L54:L55))/1,2)</f>
        <v>0</v>
      </c>
      <c r="H56" s="153">
        <f>ROUND((SUM(M54:M55))/1,2)</f>
        <v>0</v>
      </c>
      <c r="I56" s="153">
        <f>ROUND((SUM(I54:I55))/1,2)</f>
        <v>0</v>
      </c>
      <c r="J56" s="150"/>
      <c r="K56" s="150"/>
      <c r="L56" s="150">
        <f>ROUND((SUM(L54:L55))/1,2)</f>
        <v>0</v>
      </c>
      <c r="M56" s="150">
        <f>ROUND((SUM(M54:M55))/1,2)</f>
        <v>0</v>
      </c>
      <c r="N56" s="150"/>
      <c r="O56" s="150"/>
      <c r="P56" s="172"/>
      <c r="Q56" s="150"/>
      <c r="R56" s="150"/>
      <c r="S56" s="172">
        <f>ROUND((SUM(S54:S55))/1,2)</f>
        <v>0</v>
      </c>
      <c r="T56" s="147"/>
      <c r="U56" s="147"/>
      <c r="V56" s="2">
        <f>ROUND((SUM(V54:V55))/1,2)</f>
        <v>0</v>
      </c>
      <c r="W56" s="147"/>
      <c r="X56" s="147"/>
      <c r="Y56" s="147"/>
      <c r="Z56" s="147"/>
    </row>
    <row r="57" spans="1:26" x14ac:dyDescent="0.25">
      <c r="A57" s="1"/>
      <c r="B57" s="1"/>
      <c r="C57" s="1"/>
      <c r="D57" s="1"/>
      <c r="E57" s="1"/>
      <c r="F57" s="160"/>
      <c r="G57" s="143"/>
      <c r="H57" s="143"/>
      <c r="I57" s="143"/>
      <c r="J57" s="1"/>
      <c r="K57" s="1"/>
      <c r="L57" s="1"/>
      <c r="M57" s="1"/>
      <c r="N57" s="1"/>
      <c r="O57" s="1"/>
      <c r="P57" s="1"/>
      <c r="Q57" s="1"/>
      <c r="R57" s="1"/>
      <c r="S57" s="1"/>
      <c r="V57" s="1"/>
    </row>
    <row r="58" spans="1:26" x14ac:dyDescent="0.25">
      <c r="A58" s="150"/>
      <c r="B58" s="150"/>
      <c r="C58" s="150"/>
      <c r="D58" s="2" t="s">
        <v>71</v>
      </c>
      <c r="E58" s="150"/>
      <c r="F58" s="164"/>
      <c r="G58" s="153">
        <f>ROUND((SUM(L9:L57))/2,2)</f>
        <v>0</v>
      </c>
      <c r="H58" s="153">
        <f>ROUND((SUM(M9:M57))/2,2)</f>
        <v>0</v>
      </c>
      <c r="I58" s="153">
        <f>ROUND((SUM(I9:I57))/2,2)</f>
        <v>0</v>
      </c>
      <c r="J58" s="151"/>
      <c r="K58" s="150"/>
      <c r="L58" s="151">
        <f>ROUND((SUM(L9:L57))/2,2)</f>
        <v>0</v>
      </c>
      <c r="M58" s="151">
        <f>ROUND((SUM(M9:M57))/2,2)</f>
        <v>0</v>
      </c>
      <c r="N58" s="150"/>
      <c r="O58" s="150"/>
      <c r="P58" s="172"/>
      <c r="Q58" s="150"/>
      <c r="R58" s="150"/>
      <c r="S58" s="172">
        <f>ROUND((SUM(S9:S57))/2,2)</f>
        <v>7.79</v>
      </c>
      <c r="T58" s="147"/>
      <c r="U58" s="147"/>
      <c r="V58" s="2">
        <f>ROUND((SUM(V9:V57))/2,2)</f>
        <v>1.64</v>
      </c>
    </row>
    <row r="59" spans="1:26" x14ac:dyDescent="0.25">
      <c r="A59" s="1"/>
      <c r="B59" s="1"/>
      <c r="C59" s="1"/>
      <c r="D59" s="1"/>
      <c r="E59" s="1"/>
      <c r="F59" s="160"/>
      <c r="G59" s="143"/>
      <c r="H59" s="143"/>
      <c r="I59" s="143"/>
      <c r="J59" s="1"/>
      <c r="K59" s="1"/>
      <c r="L59" s="1"/>
      <c r="M59" s="1"/>
      <c r="N59" s="1"/>
      <c r="O59" s="1"/>
      <c r="P59" s="1"/>
      <c r="Q59" s="1"/>
      <c r="R59" s="1"/>
      <c r="S59" s="1"/>
      <c r="V59" s="1"/>
    </row>
    <row r="60" spans="1:26" x14ac:dyDescent="0.25">
      <c r="A60" s="150"/>
      <c r="B60" s="150"/>
      <c r="C60" s="150"/>
      <c r="D60" s="2" t="s">
        <v>76</v>
      </c>
      <c r="E60" s="150"/>
      <c r="F60" s="164"/>
      <c r="G60" s="151"/>
      <c r="H60" s="151"/>
      <c r="I60" s="151"/>
      <c r="J60" s="150"/>
      <c r="K60" s="150"/>
      <c r="L60" s="150"/>
      <c r="M60" s="150"/>
      <c r="N60" s="150"/>
      <c r="O60" s="150"/>
      <c r="P60" s="150"/>
      <c r="Q60" s="150"/>
      <c r="R60" s="150"/>
      <c r="S60" s="150"/>
      <c r="T60" s="147"/>
      <c r="U60" s="147"/>
      <c r="V60" s="150"/>
      <c r="W60" s="147"/>
      <c r="X60" s="147"/>
      <c r="Y60" s="147"/>
      <c r="Z60" s="147"/>
    </row>
    <row r="61" spans="1:26" x14ac:dyDescent="0.25">
      <c r="A61" s="150"/>
      <c r="B61" s="150"/>
      <c r="C61" s="150"/>
      <c r="D61" s="150" t="s">
        <v>77</v>
      </c>
      <c r="E61" s="150"/>
      <c r="F61" s="164"/>
      <c r="G61" s="151"/>
      <c r="H61" s="151"/>
      <c r="I61" s="151"/>
      <c r="J61" s="150"/>
      <c r="K61" s="150"/>
      <c r="L61" s="150"/>
      <c r="M61" s="150"/>
      <c r="N61" s="150"/>
      <c r="O61" s="150"/>
      <c r="P61" s="150"/>
      <c r="Q61" s="150"/>
      <c r="R61" s="150"/>
      <c r="S61" s="150"/>
      <c r="T61" s="147"/>
      <c r="U61" s="147"/>
      <c r="V61" s="150"/>
      <c r="W61" s="147"/>
      <c r="X61" s="147"/>
      <c r="Y61" s="147"/>
      <c r="Z61" s="147"/>
    </row>
    <row r="62" spans="1:26" ht="24.95" customHeight="1" x14ac:dyDescent="0.25">
      <c r="A62" s="168">
        <v>21</v>
      </c>
      <c r="B62" s="165" t="s">
        <v>181</v>
      </c>
      <c r="C62" s="170" t="s">
        <v>182</v>
      </c>
      <c r="D62" s="165" t="s">
        <v>183</v>
      </c>
      <c r="E62" s="165" t="s">
        <v>153</v>
      </c>
      <c r="F62" s="167">
        <v>5.5</v>
      </c>
      <c r="G62" s="167">
        <v>0</v>
      </c>
      <c r="H62" s="167">
        <v>0</v>
      </c>
      <c r="I62" s="167">
        <f>ROUND(F62*(G62+H62),2)</f>
        <v>0</v>
      </c>
      <c r="J62" s="165">
        <f>ROUND(F62*(N62),2)</f>
        <v>223.52</v>
      </c>
      <c r="K62" s="1">
        <f>ROUND(F62*(O62),2)</f>
        <v>0</v>
      </c>
      <c r="L62" s="1">
        <f>ROUND(F62*(G62),2)</f>
        <v>0</v>
      </c>
      <c r="M62" s="1">
        <f>ROUND(F62*(H62),2)</f>
        <v>0</v>
      </c>
      <c r="N62" s="1">
        <v>40.64</v>
      </c>
      <c r="O62" s="1"/>
      <c r="P62" s="164">
        <v>3.7499999999999999E-3</v>
      </c>
      <c r="Q62" s="160"/>
      <c r="R62" s="160">
        <v>3.7499999999999999E-3</v>
      </c>
      <c r="S62" s="150">
        <f>ROUND(F62*(P62),3)</f>
        <v>2.1000000000000001E-2</v>
      </c>
      <c r="V62" s="164"/>
      <c r="Z62">
        <v>0</v>
      </c>
    </row>
    <row r="63" spans="1:26" x14ac:dyDescent="0.25">
      <c r="A63" s="165"/>
      <c r="B63" s="165"/>
      <c r="C63" s="169"/>
      <c r="D63" s="170" t="s">
        <v>256</v>
      </c>
      <c r="E63" s="165"/>
      <c r="F63" s="167">
        <v>5.5</v>
      </c>
      <c r="G63" s="167"/>
      <c r="H63" s="167"/>
      <c r="I63" s="167"/>
      <c r="J63" s="165"/>
      <c r="K63" s="1"/>
      <c r="L63" s="1"/>
      <c r="M63" s="1"/>
      <c r="N63" s="1"/>
      <c r="O63" s="1"/>
      <c r="P63" s="1"/>
      <c r="Q63" s="1"/>
      <c r="R63" s="1"/>
      <c r="S63" s="1"/>
      <c r="V63" s="1"/>
    </row>
    <row r="64" spans="1:26" ht="24.95" customHeight="1" x14ac:dyDescent="0.25">
      <c r="A64" s="168">
        <v>22</v>
      </c>
      <c r="B64" s="165" t="s">
        <v>186</v>
      </c>
      <c r="C64" s="170" t="s">
        <v>187</v>
      </c>
      <c r="D64" s="165" t="s">
        <v>188</v>
      </c>
      <c r="E64" s="165" t="s">
        <v>189</v>
      </c>
      <c r="F64" s="166">
        <v>1406.799</v>
      </c>
      <c r="G64" s="173">
        <v>0</v>
      </c>
      <c r="H64" s="173">
        <v>0</v>
      </c>
      <c r="I64" s="173">
        <f>ROUND(F64*(G64+H64),2)</f>
        <v>0</v>
      </c>
      <c r="J64" s="165">
        <f>ROUND(F64*(N64),2)</f>
        <v>28.97</v>
      </c>
      <c r="K64" s="1">
        <f>ROUND(F64*(O64),2)</f>
        <v>0</v>
      </c>
      <c r="L64" s="1">
        <f>ROUND(F64*(G64),2)</f>
        <v>0</v>
      </c>
      <c r="M64" s="1">
        <f>ROUND(F64*(H64),2)</f>
        <v>0</v>
      </c>
      <c r="N64" s="1">
        <v>2.0591999999999999E-2</v>
      </c>
      <c r="O64" s="1"/>
      <c r="P64" s="160"/>
      <c r="Q64" s="160"/>
      <c r="R64" s="160"/>
      <c r="S64" s="150"/>
      <c r="V64" s="164"/>
      <c r="Z64">
        <v>0</v>
      </c>
    </row>
    <row r="65" spans="1:26" ht="24.95" customHeight="1" x14ac:dyDescent="0.25">
      <c r="A65" s="168">
        <v>23</v>
      </c>
      <c r="B65" s="165" t="s">
        <v>226</v>
      </c>
      <c r="C65" s="170" t="s">
        <v>227</v>
      </c>
      <c r="D65" s="165" t="s">
        <v>228</v>
      </c>
      <c r="E65" s="165" t="s">
        <v>153</v>
      </c>
      <c r="F65" s="167">
        <v>10</v>
      </c>
      <c r="G65" s="167">
        <v>0</v>
      </c>
      <c r="H65" s="167">
        <v>0</v>
      </c>
      <c r="I65" s="167">
        <f>ROUND(F65*(G65+H65),2)</f>
        <v>0</v>
      </c>
      <c r="J65" s="165">
        <f>ROUND(F65*(N65),2)</f>
        <v>15</v>
      </c>
      <c r="K65" s="1">
        <f>ROUND(F65*(O65),2)</f>
        <v>0</v>
      </c>
      <c r="L65" s="1">
        <f>ROUND(F65*(G65),2)</f>
        <v>0</v>
      </c>
      <c r="M65" s="1">
        <f>ROUND(F65*(H65),2)</f>
        <v>0</v>
      </c>
      <c r="N65" s="1">
        <v>1.5</v>
      </c>
      <c r="O65" s="1"/>
      <c r="P65" s="160"/>
      <c r="Q65" s="160"/>
      <c r="R65" s="160"/>
      <c r="S65" s="150"/>
      <c r="V65" s="164"/>
      <c r="Z65">
        <v>0</v>
      </c>
    </row>
    <row r="66" spans="1:26" ht="24.95" customHeight="1" x14ac:dyDescent="0.25">
      <c r="A66" s="168">
        <v>24</v>
      </c>
      <c r="B66" s="165" t="s">
        <v>111</v>
      </c>
      <c r="C66" s="170" t="s">
        <v>229</v>
      </c>
      <c r="D66" s="165" t="s">
        <v>230</v>
      </c>
      <c r="E66" s="165" t="s">
        <v>153</v>
      </c>
      <c r="F66" s="167">
        <v>10</v>
      </c>
      <c r="G66" s="167">
        <v>0</v>
      </c>
      <c r="H66" s="167">
        <v>0</v>
      </c>
      <c r="I66" s="167">
        <f>ROUND(F66*(G66+H66),2)</f>
        <v>0</v>
      </c>
      <c r="J66" s="165">
        <f>ROUND(F66*(N66),2)</f>
        <v>1078.3</v>
      </c>
      <c r="K66" s="1">
        <f>ROUND(F66*(O66),2)</f>
        <v>0</v>
      </c>
      <c r="L66" s="1">
        <f>ROUND(F66*(G66),2)</f>
        <v>0</v>
      </c>
      <c r="M66" s="1">
        <f>ROUND(F66*(H66),2)</f>
        <v>0</v>
      </c>
      <c r="N66" s="1">
        <v>107.83</v>
      </c>
      <c r="O66" s="1"/>
      <c r="P66" s="160"/>
      <c r="Q66" s="160"/>
      <c r="R66" s="160"/>
      <c r="S66" s="150"/>
      <c r="V66" s="164"/>
      <c r="Z66">
        <v>0</v>
      </c>
    </row>
    <row r="67" spans="1:26" x14ac:dyDescent="0.25">
      <c r="A67" s="150"/>
      <c r="B67" s="150"/>
      <c r="C67" s="150"/>
      <c r="D67" s="150" t="s">
        <v>77</v>
      </c>
      <c r="E67" s="150"/>
      <c r="F67" s="164"/>
      <c r="G67" s="153">
        <f>ROUND((SUM(L61:L66))/1,2)</f>
        <v>0</v>
      </c>
      <c r="H67" s="153">
        <f>ROUND((SUM(M61:M66))/1,2)</f>
        <v>0</v>
      </c>
      <c r="I67" s="153">
        <f>ROUND((SUM(I61:I66))/1,2)</f>
        <v>0</v>
      </c>
      <c r="J67" s="150"/>
      <c r="K67" s="150"/>
      <c r="L67" s="150">
        <f>ROUND((SUM(L61:L66))/1,2)</f>
        <v>0</v>
      </c>
      <c r="M67" s="150">
        <f>ROUND((SUM(M61:M66))/1,2)</f>
        <v>0</v>
      </c>
      <c r="N67" s="150"/>
      <c r="O67" s="150"/>
      <c r="P67" s="172"/>
      <c r="Q67" s="150"/>
      <c r="R67" s="150"/>
      <c r="S67" s="172">
        <f>ROUND((SUM(S61:S66))/1,2)</f>
        <v>0.02</v>
      </c>
      <c r="T67" s="147"/>
      <c r="U67" s="147"/>
      <c r="V67" s="2">
        <f>ROUND((SUM(V61:V66))/1,2)</f>
        <v>0</v>
      </c>
      <c r="W67" s="147"/>
      <c r="X67" s="147"/>
      <c r="Y67" s="147"/>
      <c r="Z67" s="147"/>
    </row>
    <row r="68" spans="1:26" x14ac:dyDescent="0.25">
      <c r="A68" s="1"/>
      <c r="B68" s="1"/>
      <c r="C68" s="1"/>
      <c r="D68" s="1"/>
      <c r="E68" s="1"/>
      <c r="F68" s="160"/>
      <c r="G68" s="143"/>
      <c r="H68" s="143"/>
      <c r="I68" s="143"/>
      <c r="J68" s="1"/>
      <c r="K68" s="1"/>
      <c r="L68" s="1"/>
      <c r="M68" s="1"/>
      <c r="N68" s="1"/>
      <c r="O68" s="1"/>
      <c r="P68" s="1"/>
      <c r="Q68" s="1"/>
      <c r="R68" s="1"/>
      <c r="S68" s="1"/>
      <c r="V68" s="1"/>
    </row>
    <row r="69" spans="1:26" x14ac:dyDescent="0.25">
      <c r="A69" s="150"/>
      <c r="B69" s="150"/>
      <c r="C69" s="150"/>
      <c r="D69" s="2" t="s">
        <v>76</v>
      </c>
      <c r="E69" s="150"/>
      <c r="F69" s="164"/>
      <c r="G69" s="153">
        <f>ROUND((SUM(L60:L68))/2,2)</f>
        <v>0</v>
      </c>
      <c r="H69" s="153">
        <f>ROUND((SUM(M60:M68))/2,2)</f>
        <v>0</v>
      </c>
      <c r="I69" s="153">
        <f>ROUND((SUM(I60:I68))/2,2)</f>
        <v>0</v>
      </c>
      <c r="J69" s="151"/>
      <c r="K69" s="150"/>
      <c r="L69" s="151">
        <f>ROUND((SUM(L60:L68))/2,2)</f>
        <v>0</v>
      </c>
      <c r="M69" s="151">
        <f>ROUND((SUM(M60:M68))/2,2)</f>
        <v>0</v>
      </c>
      <c r="N69" s="150"/>
      <c r="O69" s="150"/>
      <c r="P69" s="172"/>
      <c r="Q69" s="150"/>
      <c r="R69" s="150"/>
      <c r="S69" s="172">
        <f>ROUND((SUM(S60:S68))/2,2)</f>
        <v>0.02</v>
      </c>
      <c r="T69" s="147"/>
      <c r="U69" s="147"/>
      <c r="V69" s="2">
        <f>ROUND((SUM(V60:V68))/2,2)</f>
        <v>0</v>
      </c>
    </row>
    <row r="70" spans="1:26" x14ac:dyDescent="0.25">
      <c r="A70" s="1"/>
      <c r="B70" s="1"/>
      <c r="C70" s="1"/>
      <c r="D70" s="1"/>
      <c r="E70" s="1"/>
      <c r="F70" s="160"/>
      <c r="G70" s="143"/>
      <c r="H70" s="143"/>
      <c r="I70" s="143"/>
      <c r="J70" s="1"/>
      <c r="K70" s="1"/>
      <c r="L70" s="1"/>
      <c r="M70" s="1"/>
      <c r="N70" s="1"/>
      <c r="O70" s="1"/>
      <c r="P70" s="1"/>
      <c r="Q70" s="1"/>
      <c r="R70" s="1"/>
      <c r="S70" s="1"/>
      <c r="V70" s="1"/>
    </row>
    <row r="71" spans="1:26" x14ac:dyDescent="0.25">
      <c r="A71" s="150"/>
      <c r="B71" s="150"/>
      <c r="C71" s="150"/>
      <c r="D71" s="2" t="s">
        <v>79</v>
      </c>
      <c r="E71" s="150"/>
      <c r="F71" s="164"/>
      <c r="G71" s="151"/>
      <c r="H71" s="151"/>
      <c r="I71" s="151"/>
      <c r="J71" s="150"/>
      <c r="K71" s="150"/>
      <c r="L71" s="150"/>
      <c r="M71" s="150"/>
      <c r="N71" s="150"/>
      <c r="O71" s="150"/>
      <c r="P71" s="150"/>
      <c r="Q71" s="150"/>
      <c r="R71" s="150"/>
      <c r="S71" s="150"/>
      <c r="T71" s="147"/>
      <c r="U71" s="147"/>
      <c r="V71" s="150"/>
      <c r="W71" s="147"/>
      <c r="X71" s="147"/>
      <c r="Y71" s="147"/>
      <c r="Z71" s="147"/>
    </row>
    <row r="72" spans="1:26" x14ac:dyDescent="0.25">
      <c r="A72" s="150"/>
      <c r="B72" s="150"/>
      <c r="C72" s="150"/>
      <c r="D72" s="150" t="s">
        <v>80</v>
      </c>
      <c r="E72" s="150"/>
      <c r="F72" s="164"/>
      <c r="G72" s="151"/>
      <c r="H72" s="151"/>
      <c r="I72" s="151"/>
      <c r="J72" s="150"/>
      <c r="K72" s="150"/>
      <c r="L72" s="150"/>
      <c r="M72" s="150"/>
      <c r="N72" s="150"/>
      <c r="O72" s="150"/>
      <c r="P72" s="150"/>
      <c r="Q72" s="150"/>
      <c r="R72" s="150"/>
      <c r="S72" s="150"/>
      <c r="T72" s="147"/>
      <c r="U72" s="147"/>
      <c r="V72" s="150"/>
      <c r="W72" s="147"/>
      <c r="X72" s="147"/>
      <c r="Y72" s="147"/>
      <c r="Z72" s="147"/>
    </row>
    <row r="73" spans="1:26" ht="24.95" customHeight="1" x14ac:dyDescent="0.25">
      <c r="A73" s="168">
        <v>25</v>
      </c>
      <c r="B73" s="165" t="s">
        <v>111</v>
      </c>
      <c r="C73" s="170" t="s">
        <v>238</v>
      </c>
      <c r="D73" s="165" t="s">
        <v>257</v>
      </c>
      <c r="E73" s="165" t="s">
        <v>193</v>
      </c>
      <c r="F73" s="167">
        <v>2</v>
      </c>
      <c r="G73" s="167">
        <v>0</v>
      </c>
      <c r="H73" s="167">
        <v>0</v>
      </c>
      <c r="I73" s="167">
        <f>ROUND(F73*(G73+H73),2)</f>
        <v>0</v>
      </c>
      <c r="J73" s="165">
        <f>ROUND(F73*(N73),2)</f>
        <v>1332.86</v>
      </c>
      <c r="K73" s="1">
        <f>ROUND(F73*(O73),2)</f>
        <v>0</v>
      </c>
      <c r="L73" s="1">
        <f>ROUND(F73*(G73),2)</f>
        <v>0</v>
      </c>
      <c r="M73" s="1">
        <f>ROUND(F73*(H73),2)</f>
        <v>0</v>
      </c>
      <c r="N73" s="1">
        <v>666.43</v>
      </c>
      <c r="O73" s="1"/>
      <c r="P73" s="160"/>
      <c r="Q73" s="160"/>
      <c r="R73" s="160"/>
      <c r="S73" s="150"/>
      <c r="V73" s="164"/>
      <c r="Z73">
        <v>0</v>
      </c>
    </row>
    <row r="74" spans="1:26" ht="24.95" customHeight="1" x14ac:dyDescent="0.25">
      <c r="A74" s="168">
        <v>26</v>
      </c>
      <c r="B74" s="165" t="s">
        <v>111</v>
      </c>
      <c r="C74" s="170" t="s">
        <v>199</v>
      </c>
      <c r="D74" s="165" t="s">
        <v>258</v>
      </c>
      <c r="E74" s="165" t="s">
        <v>193</v>
      </c>
      <c r="F74" s="167">
        <v>1</v>
      </c>
      <c r="G74" s="167">
        <v>0</v>
      </c>
      <c r="H74" s="167">
        <v>0</v>
      </c>
      <c r="I74" s="167">
        <f>ROUND(F74*(G74+H74),2)</f>
        <v>0</v>
      </c>
      <c r="J74" s="165">
        <f>ROUND(F74*(N74),2)</f>
        <v>1872</v>
      </c>
      <c r="K74" s="1">
        <f>ROUND(F74*(O74),2)</f>
        <v>0</v>
      </c>
      <c r="L74" s="1">
        <f>ROUND(F74*(G74),2)</f>
        <v>0</v>
      </c>
      <c r="M74" s="1">
        <f>ROUND(F74*(H74),2)</f>
        <v>0</v>
      </c>
      <c r="N74" s="1">
        <v>1872</v>
      </c>
      <c r="O74" s="1"/>
      <c r="P74" s="160"/>
      <c r="Q74" s="160"/>
      <c r="R74" s="160"/>
      <c r="S74" s="150"/>
      <c r="V74" s="164"/>
      <c r="Z74">
        <v>0</v>
      </c>
    </row>
    <row r="75" spans="1:26" ht="24.95" customHeight="1" x14ac:dyDescent="0.25">
      <c r="A75" s="168">
        <v>27</v>
      </c>
      <c r="B75" s="165" t="s">
        <v>111</v>
      </c>
      <c r="C75" s="170" t="s">
        <v>199</v>
      </c>
      <c r="D75" s="165" t="s">
        <v>242</v>
      </c>
      <c r="E75" s="165" t="s">
        <v>193</v>
      </c>
      <c r="F75" s="167">
        <v>1</v>
      </c>
      <c r="G75" s="167">
        <v>0</v>
      </c>
      <c r="H75" s="167">
        <v>0</v>
      </c>
      <c r="I75" s="167">
        <f>ROUND(F75*(G75+H75),2)</f>
        <v>0</v>
      </c>
      <c r="J75" s="165">
        <f>ROUND(F75*(N75),2)</f>
        <v>514.79999999999995</v>
      </c>
      <c r="K75" s="1">
        <f>ROUND(F75*(O75),2)</f>
        <v>0</v>
      </c>
      <c r="L75" s="1">
        <f>ROUND(F75*(G75),2)</f>
        <v>0</v>
      </c>
      <c r="M75" s="1">
        <f>ROUND(F75*(H75),2)</f>
        <v>0</v>
      </c>
      <c r="N75" s="1">
        <v>514.79999999999995</v>
      </c>
      <c r="O75" s="1"/>
      <c r="P75" s="160"/>
      <c r="Q75" s="160"/>
      <c r="R75" s="160"/>
      <c r="S75" s="150"/>
      <c r="V75" s="164"/>
      <c r="Z75">
        <v>0</v>
      </c>
    </row>
    <row r="76" spans="1:26" x14ac:dyDescent="0.25">
      <c r="A76" s="150"/>
      <c r="B76" s="150"/>
      <c r="C76" s="150"/>
      <c r="D76" s="150" t="s">
        <v>80</v>
      </c>
      <c r="E76" s="150"/>
      <c r="F76" s="164"/>
      <c r="G76" s="153">
        <f>ROUND((SUM(L72:L75))/1,2)</f>
        <v>0</v>
      </c>
      <c r="H76" s="153">
        <f>ROUND((SUM(M72:M75))/1,2)</f>
        <v>0</v>
      </c>
      <c r="I76" s="153">
        <f>ROUND((SUM(I72:I75))/1,2)</f>
        <v>0</v>
      </c>
      <c r="J76" s="150"/>
      <c r="K76" s="150"/>
      <c r="L76" s="150">
        <f>ROUND((SUM(L72:L75))/1,2)</f>
        <v>0</v>
      </c>
      <c r="M76" s="150">
        <f>ROUND((SUM(M72:M75))/1,2)</f>
        <v>0</v>
      </c>
      <c r="N76" s="150"/>
      <c r="O76" s="150"/>
      <c r="P76" s="172"/>
      <c r="Q76" s="150"/>
      <c r="R76" s="150"/>
      <c r="S76" s="172">
        <f>ROUND((SUM(S72:S75))/1,2)</f>
        <v>0</v>
      </c>
      <c r="T76" s="147"/>
      <c r="U76" s="147"/>
      <c r="V76" s="2">
        <f>ROUND((SUM(V72:V75))/1,2)</f>
        <v>0</v>
      </c>
      <c r="W76" s="147"/>
      <c r="X76" s="147"/>
      <c r="Y76" s="147"/>
      <c r="Z76" s="147"/>
    </row>
    <row r="77" spans="1:26" x14ac:dyDescent="0.25">
      <c r="A77" s="1"/>
      <c r="B77" s="1"/>
      <c r="C77" s="1"/>
      <c r="D77" s="1"/>
      <c r="E77" s="1"/>
      <c r="F77" s="160"/>
      <c r="G77" s="143"/>
      <c r="H77" s="143"/>
      <c r="I77" s="143"/>
      <c r="J77" s="1"/>
      <c r="K77" s="1"/>
      <c r="L77" s="1"/>
      <c r="M77" s="1"/>
      <c r="N77" s="1"/>
      <c r="O77" s="1"/>
      <c r="P77" s="1"/>
      <c r="Q77" s="1"/>
      <c r="R77" s="1"/>
      <c r="S77" s="1"/>
      <c r="V77" s="1"/>
    </row>
    <row r="78" spans="1:26" x14ac:dyDescent="0.25">
      <c r="A78" s="150"/>
      <c r="B78" s="150"/>
      <c r="C78" s="150"/>
      <c r="D78" s="150" t="s">
        <v>81</v>
      </c>
      <c r="E78" s="150"/>
      <c r="F78" s="164"/>
      <c r="G78" s="151"/>
      <c r="H78" s="151"/>
      <c r="I78" s="151"/>
      <c r="J78" s="150"/>
      <c r="K78" s="150"/>
      <c r="L78" s="150"/>
      <c r="M78" s="150"/>
      <c r="N78" s="150"/>
      <c r="O78" s="150"/>
      <c r="P78" s="150"/>
      <c r="Q78" s="150"/>
      <c r="R78" s="150"/>
      <c r="S78" s="150"/>
      <c r="T78" s="147"/>
      <c r="U78" s="147"/>
      <c r="V78" s="150"/>
      <c r="W78" s="147"/>
      <c r="X78" s="147"/>
      <c r="Y78" s="147"/>
      <c r="Z78" s="147"/>
    </row>
    <row r="79" spans="1:26" ht="24.95" customHeight="1" x14ac:dyDescent="0.25">
      <c r="A79" s="168">
        <v>28</v>
      </c>
      <c r="B79" s="165" t="s">
        <v>104</v>
      </c>
      <c r="C79" s="170" t="s">
        <v>201</v>
      </c>
      <c r="D79" s="165" t="s">
        <v>259</v>
      </c>
      <c r="E79" s="165" t="s">
        <v>153</v>
      </c>
      <c r="F79" s="167">
        <v>17.373000000000001</v>
      </c>
      <c r="G79" s="167">
        <v>0</v>
      </c>
      <c r="H79" s="167">
        <v>0</v>
      </c>
      <c r="I79" s="167">
        <f>ROUND(F79*(G79+H79),2)</f>
        <v>0</v>
      </c>
      <c r="J79" s="165">
        <f>ROUND(F79*(N79),2)</f>
        <v>1268.4000000000001</v>
      </c>
      <c r="K79" s="1">
        <f>ROUND(F79*(O79),2)</f>
        <v>0</v>
      </c>
      <c r="L79" s="1">
        <f>ROUND(F79*(G79),2)</f>
        <v>0</v>
      </c>
      <c r="M79" s="1">
        <f>ROUND(F79*(H79),2)</f>
        <v>0</v>
      </c>
      <c r="N79" s="1">
        <v>73.010000000000005</v>
      </c>
      <c r="O79" s="1"/>
      <c r="P79" s="160"/>
      <c r="Q79" s="160"/>
      <c r="R79" s="160"/>
      <c r="S79" s="150"/>
      <c r="V79" s="164"/>
      <c r="Z79">
        <v>0</v>
      </c>
    </row>
    <row r="80" spans="1:26" x14ac:dyDescent="0.25">
      <c r="A80" s="150"/>
      <c r="B80" s="150"/>
      <c r="C80" s="150"/>
      <c r="D80" s="150" t="s">
        <v>81</v>
      </c>
      <c r="E80" s="150"/>
      <c r="F80" s="164"/>
      <c r="G80" s="153">
        <f>ROUND((SUM(L78:L79))/1,2)</f>
        <v>0</v>
      </c>
      <c r="H80" s="153">
        <f>ROUND((SUM(M78:M79))/1,2)</f>
        <v>0</v>
      </c>
      <c r="I80" s="153">
        <f>ROUND((SUM(I78:I79))/1,2)</f>
        <v>0</v>
      </c>
      <c r="J80" s="150"/>
      <c r="K80" s="150"/>
      <c r="L80" s="150">
        <f>ROUND((SUM(L78:L79))/1,2)</f>
        <v>0</v>
      </c>
      <c r="M80" s="150">
        <f>ROUND((SUM(M78:M79))/1,2)</f>
        <v>0</v>
      </c>
      <c r="N80" s="150"/>
      <c r="O80" s="150"/>
      <c r="P80" s="172"/>
      <c r="Q80" s="1"/>
      <c r="R80" s="1"/>
      <c r="S80" s="172">
        <f>ROUND((SUM(S78:S79))/1,2)</f>
        <v>0</v>
      </c>
      <c r="T80" s="174"/>
      <c r="U80" s="174"/>
      <c r="V80" s="2">
        <f>ROUND((SUM(V78:V79))/1,2)</f>
        <v>0</v>
      </c>
    </row>
    <row r="81" spans="1:26" x14ac:dyDescent="0.25">
      <c r="A81" s="1"/>
      <c r="B81" s="1"/>
      <c r="C81" s="1"/>
      <c r="D81" s="1"/>
      <c r="E81" s="1"/>
      <c r="F81" s="160"/>
      <c r="G81" s="143"/>
      <c r="H81" s="143"/>
      <c r="I81" s="143"/>
      <c r="J81" s="1"/>
      <c r="K81" s="1"/>
      <c r="L81" s="1"/>
      <c r="M81" s="1"/>
      <c r="N81" s="1"/>
      <c r="O81" s="1"/>
      <c r="P81" s="1"/>
      <c r="Q81" s="1"/>
      <c r="R81" s="1"/>
      <c r="S81" s="1"/>
      <c r="V81" s="1"/>
    </row>
    <row r="82" spans="1:26" x14ac:dyDescent="0.25">
      <c r="A82" s="150"/>
      <c r="B82" s="150"/>
      <c r="C82" s="150"/>
      <c r="D82" s="2" t="s">
        <v>79</v>
      </c>
      <c r="E82" s="150"/>
      <c r="F82" s="164"/>
      <c r="G82" s="153">
        <f>ROUND((SUM(L71:L81))/2,2)</f>
        <v>0</v>
      </c>
      <c r="H82" s="153">
        <f>ROUND((SUM(M71:M81))/2,2)</f>
        <v>0</v>
      </c>
      <c r="I82" s="153">
        <f>ROUND((SUM(I71:I81))/2,2)</f>
        <v>0</v>
      </c>
      <c r="J82" s="150"/>
      <c r="K82" s="150"/>
      <c r="L82" s="150">
        <f>ROUND((SUM(L71:L81))/2,2)</f>
        <v>0</v>
      </c>
      <c r="M82" s="150">
        <f>ROUND((SUM(M71:M81))/2,2)</f>
        <v>0</v>
      </c>
      <c r="N82" s="150"/>
      <c r="O82" s="150"/>
      <c r="P82" s="172"/>
      <c r="Q82" s="1"/>
      <c r="R82" s="1"/>
      <c r="S82" s="172">
        <f>ROUND((SUM(S71:S81))/2,2)</f>
        <v>0</v>
      </c>
      <c r="V82" s="2">
        <f>ROUND((SUM(V71:V81))/2,2)</f>
        <v>0</v>
      </c>
    </row>
    <row r="83" spans="1:26" x14ac:dyDescent="0.25">
      <c r="A83" s="175"/>
      <c r="B83" s="175"/>
      <c r="C83" s="175"/>
      <c r="D83" s="175" t="s">
        <v>82</v>
      </c>
      <c r="E83" s="175"/>
      <c r="F83" s="176"/>
      <c r="G83" s="177">
        <f>ROUND((SUM(L9:L82))/3,2)</f>
        <v>0</v>
      </c>
      <c r="H83" s="177">
        <f>ROUND((SUM(M9:M82))/3,2)</f>
        <v>0</v>
      </c>
      <c r="I83" s="177">
        <f>ROUND((SUM(I9:I82))/3,2)</f>
        <v>0</v>
      </c>
      <c r="J83" s="175"/>
      <c r="K83" s="175">
        <f>ROUND((SUM(K9:K82))/3,2)</f>
        <v>0</v>
      </c>
      <c r="L83" s="175">
        <f>ROUND((SUM(L9:L82))/3,2)</f>
        <v>0</v>
      </c>
      <c r="M83" s="175">
        <f>ROUND((SUM(M9:M82))/3,2)</f>
        <v>0</v>
      </c>
      <c r="N83" s="175"/>
      <c r="O83" s="175"/>
      <c r="P83" s="176"/>
      <c r="Q83" s="175"/>
      <c r="R83" s="175"/>
      <c r="S83" s="176">
        <f>ROUND((SUM(S9:S82))/3,2)</f>
        <v>7.81</v>
      </c>
      <c r="T83" s="178"/>
      <c r="U83" s="178"/>
      <c r="V83" s="175">
        <f>ROUND((SUM(V9:V82))/3,2)</f>
        <v>1.64</v>
      </c>
      <c r="Z83">
        <f>(SUM(Z9:Z82))</f>
        <v>0</v>
      </c>
    </row>
  </sheetData>
  <mergeCells count="3">
    <mergeCell ref="C1:H1"/>
    <mergeCell ref="C2:H2"/>
    <mergeCell ref="C3:H3"/>
  </mergeCells>
  <printOptions horizontalCentered="1" gridLines="1"/>
  <pageMargins left="1.1111111111111112E-2" right="1.1111111111111112E-2" top="0.75" bottom="0.75" header="0.3" footer="0.3"/>
  <pageSetup paperSize="9" scale="85" orientation="portrait" r:id="rId1"/>
  <headerFooter>
    <oddHeader>&amp;C&amp;B&amp; Rozpočet Palác mestský na Námestí Majstra Pavla č. 48 v Levoči (ÚZPF č.5) / Obnova zadnej západnej uličnej fasády</oddHeader>
    <oddFooter>&amp;RStrana &amp;P z &amp;N    &amp;L&amp;7Spracované systémom Systematic®pyramida.wsn, tel.: 051 77 10 585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activeCell="B2" sqref="B2:J2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5"/>
      <c r="C1" s="15"/>
      <c r="D1" s="15"/>
      <c r="E1" s="15"/>
      <c r="F1" s="16" t="s">
        <v>264</v>
      </c>
      <c r="G1" s="15"/>
      <c r="H1" s="15"/>
      <c r="I1" s="15"/>
      <c r="J1" s="15"/>
      <c r="W1">
        <v>30.126000000000001</v>
      </c>
    </row>
    <row r="2" spans="1:23" ht="18" customHeight="1" thickTop="1" x14ac:dyDescent="0.25">
      <c r="A2" s="14"/>
      <c r="B2" s="196" t="s">
        <v>266</v>
      </c>
      <c r="C2" s="197"/>
      <c r="D2" s="197"/>
      <c r="E2" s="197"/>
      <c r="F2" s="197"/>
      <c r="G2" s="197"/>
      <c r="H2" s="197"/>
      <c r="I2" s="197"/>
      <c r="J2" s="198"/>
    </row>
    <row r="3" spans="1:23" ht="18" customHeight="1" x14ac:dyDescent="0.25">
      <c r="A3" s="14"/>
      <c r="B3" s="25"/>
      <c r="C3" s="22"/>
      <c r="D3" s="19"/>
      <c r="E3" s="19"/>
      <c r="F3" s="19"/>
      <c r="G3" s="19"/>
      <c r="H3" s="19"/>
      <c r="I3" s="40" t="s">
        <v>16</v>
      </c>
      <c r="J3" s="33"/>
    </row>
    <row r="4" spans="1:23" ht="18" customHeight="1" x14ac:dyDescent="0.25">
      <c r="A4" s="14"/>
      <c r="B4" s="25"/>
      <c r="C4" s="22"/>
      <c r="D4" s="19"/>
      <c r="E4" s="19"/>
      <c r="F4" s="19"/>
      <c r="G4" s="19"/>
      <c r="H4" s="19"/>
      <c r="I4" s="40" t="s">
        <v>19</v>
      </c>
      <c r="J4" s="33"/>
    </row>
    <row r="5" spans="1:23" ht="18" customHeight="1" thickBot="1" x14ac:dyDescent="0.3">
      <c r="A5" s="14"/>
      <c r="B5" s="41" t="s">
        <v>20</v>
      </c>
      <c r="C5" s="22"/>
      <c r="D5" s="19"/>
      <c r="E5" s="19"/>
      <c r="F5" s="42" t="s">
        <v>21</v>
      </c>
      <c r="G5" s="19"/>
      <c r="H5" s="19"/>
      <c r="I5" s="40" t="s">
        <v>22</v>
      </c>
      <c r="J5" s="190">
        <v>43853</v>
      </c>
    </row>
    <row r="6" spans="1:23" ht="20.100000000000001" customHeight="1" thickTop="1" x14ac:dyDescent="0.25">
      <c r="A6" s="14"/>
      <c r="B6" s="199" t="s">
        <v>23</v>
      </c>
      <c r="C6" s="200"/>
      <c r="D6" s="200"/>
      <c r="E6" s="200"/>
      <c r="F6" s="200"/>
      <c r="G6" s="200"/>
      <c r="H6" s="200"/>
      <c r="I6" s="200"/>
      <c r="J6" s="201"/>
    </row>
    <row r="7" spans="1:23" ht="18" customHeight="1" x14ac:dyDescent="0.25">
      <c r="A7" s="14"/>
      <c r="B7" s="51" t="s">
        <v>26</v>
      </c>
      <c r="C7" s="44"/>
      <c r="D7" s="20"/>
      <c r="E7" s="20"/>
      <c r="F7" s="20"/>
      <c r="G7" s="52" t="s">
        <v>27</v>
      </c>
      <c r="H7" s="20"/>
      <c r="I7" s="31"/>
      <c r="J7" s="45"/>
    </row>
    <row r="8" spans="1:23" ht="20.100000000000001" customHeight="1" x14ac:dyDescent="0.25">
      <c r="A8" s="14"/>
      <c r="B8" s="202" t="s">
        <v>24</v>
      </c>
      <c r="C8" s="203"/>
      <c r="D8" s="203"/>
      <c r="E8" s="203"/>
      <c r="F8" s="203"/>
      <c r="G8" s="203"/>
      <c r="H8" s="203"/>
      <c r="I8" s="203"/>
      <c r="J8" s="204"/>
    </row>
    <row r="9" spans="1:23" ht="18" customHeight="1" x14ac:dyDescent="0.25">
      <c r="A9" s="14"/>
      <c r="B9" s="41" t="s">
        <v>30</v>
      </c>
      <c r="C9" s="22"/>
      <c r="D9" s="19"/>
      <c r="E9" s="19"/>
      <c r="F9" s="19"/>
      <c r="G9" s="42" t="s">
        <v>31</v>
      </c>
      <c r="H9" s="19"/>
      <c r="I9" s="30"/>
      <c r="J9" s="33"/>
    </row>
    <row r="10" spans="1:23" ht="20.100000000000001" customHeight="1" x14ac:dyDescent="0.25">
      <c r="A10" s="14"/>
      <c r="B10" s="202" t="s">
        <v>25</v>
      </c>
      <c r="C10" s="203"/>
      <c r="D10" s="203"/>
      <c r="E10" s="203"/>
      <c r="F10" s="203"/>
      <c r="G10" s="203"/>
      <c r="H10" s="203"/>
      <c r="I10" s="203"/>
      <c r="J10" s="204"/>
    </row>
    <row r="11" spans="1:23" ht="18" customHeight="1" thickBot="1" x14ac:dyDescent="0.3">
      <c r="A11" s="14"/>
      <c r="B11" s="41" t="s">
        <v>28</v>
      </c>
      <c r="C11" s="22"/>
      <c r="D11" s="19"/>
      <c r="E11" s="19"/>
      <c r="F11" s="19"/>
      <c r="G11" s="42" t="s">
        <v>29</v>
      </c>
      <c r="H11" s="19"/>
      <c r="I11" s="30"/>
      <c r="J11" s="33"/>
    </row>
    <row r="12" spans="1:23" ht="18" customHeight="1" thickTop="1" x14ac:dyDescent="0.25">
      <c r="A12" s="14"/>
      <c r="B12" s="46"/>
      <c r="C12" s="47"/>
      <c r="D12" s="48"/>
      <c r="E12" s="48"/>
      <c r="F12" s="48"/>
      <c r="G12" s="48"/>
      <c r="H12" s="48"/>
      <c r="I12" s="49"/>
      <c r="J12" s="50"/>
    </row>
    <row r="13" spans="1:23" ht="18" customHeight="1" x14ac:dyDescent="0.25">
      <c r="A13" s="14"/>
      <c r="B13" s="43"/>
      <c r="C13" s="44"/>
      <c r="D13" s="20"/>
      <c r="E13" s="20"/>
      <c r="F13" s="20"/>
      <c r="G13" s="20"/>
      <c r="H13" s="20"/>
      <c r="I13" s="31"/>
      <c r="J13" s="45"/>
    </row>
    <row r="14" spans="1:23" ht="18" customHeight="1" thickBot="1" x14ac:dyDescent="0.3">
      <c r="A14" s="14"/>
      <c r="B14" s="25"/>
      <c r="C14" s="22"/>
      <c r="D14" s="19"/>
      <c r="E14" s="19"/>
      <c r="F14" s="19"/>
      <c r="G14" s="19"/>
      <c r="H14" s="19"/>
      <c r="I14" s="30"/>
      <c r="J14" s="33"/>
    </row>
    <row r="15" spans="1:23" ht="18" customHeight="1" thickTop="1" x14ac:dyDescent="0.25">
      <c r="A15" s="14"/>
      <c r="B15" s="85" t="s">
        <v>32</v>
      </c>
      <c r="C15" s="86" t="s">
        <v>5</v>
      </c>
      <c r="D15" s="86" t="s">
        <v>61</v>
      </c>
      <c r="E15" s="87" t="s">
        <v>62</v>
      </c>
      <c r="F15" s="100" t="s">
        <v>63</v>
      </c>
      <c r="G15" s="53" t="s">
        <v>37</v>
      </c>
      <c r="H15" s="56" t="s">
        <v>38</v>
      </c>
      <c r="I15" s="29"/>
      <c r="J15" s="50"/>
    </row>
    <row r="16" spans="1:23" ht="18" customHeight="1" x14ac:dyDescent="0.25">
      <c r="A16" s="14"/>
      <c r="B16" s="88">
        <v>1</v>
      </c>
      <c r="C16" s="89" t="s">
        <v>33</v>
      </c>
      <c r="D16" s="90">
        <f>'Kryci_list 3211'!D16+'Kryci_list 3212'!D16+'Kryci_list 3213'!D16</f>
        <v>0</v>
      </c>
      <c r="E16" s="91">
        <f>'Kryci_list 3211'!E16+'Kryci_list 3212'!E16+'Kryci_list 3213'!E16</f>
        <v>0</v>
      </c>
      <c r="F16" s="101">
        <f>'Kryci_list 3211'!F16+'Kryci_list 3212'!F16+'Kryci_list 3213'!F16</f>
        <v>0</v>
      </c>
      <c r="G16" s="54">
        <v>6</v>
      </c>
      <c r="H16" s="110" t="s">
        <v>39</v>
      </c>
      <c r="I16" s="121"/>
      <c r="J16" s="113">
        <f>Rekapitulácia!F11</f>
        <v>0</v>
      </c>
    </row>
    <row r="17" spans="1:10" ht="18" customHeight="1" x14ac:dyDescent="0.25">
      <c r="A17" s="14"/>
      <c r="B17" s="61">
        <v>2</v>
      </c>
      <c r="C17" s="65" t="s">
        <v>34</v>
      </c>
      <c r="D17" s="72">
        <f>'Kryci_list 3211'!D17+'Kryci_list 3212'!D17+'Kryci_list 3213'!D17</f>
        <v>0</v>
      </c>
      <c r="E17" s="70">
        <f>'Kryci_list 3211'!E17+'Kryci_list 3212'!E17+'Kryci_list 3213'!E17</f>
        <v>0</v>
      </c>
      <c r="F17" s="75">
        <f>'Kryci_list 3211'!F17+'Kryci_list 3212'!F17+'Kryci_list 3213'!F17</f>
        <v>0</v>
      </c>
      <c r="G17" s="55">
        <v>7</v>
      </c>
      <c r="H17" s="111" t="s">
        <v>40</v>
      </c>
      <c r="I17" s="121"/>
      <c r="J17" s="114">
        <f>Rekapitulácia!E11</f>
        <v>0</v>
      </c>
    </row>
    <row r="18" spans="1:10" ht="18" customHeight="1" x14ac:dyDescent="0.25">
      <c r="A18" s="14"/>
      <c r="B18" s="62">
        <v>3</v>
      </c>
      <c r="C18" s="66" t="s">
        <v>35</v>
      </c>
      <c r="D18" s="73">
        <f>'Kryci_list 3211'!D18+'Kryci_list 3212'!D18+'Kryci_list 3213'!D18</f>
        <v>0</v>
      </c>
      <c r="E18" s="71">
        <f>'Kryci_list 3211'!E18+'Kryci_list 3212'!E18+'Kryci_list 3213'!E18</f>
        <v>0</v>
      </c>
      <c r="F18" s="76">
        <f>'Kryci_list 3211'!F18+'Kryci_list 3212'!F18+'Kryci_list 3213'!F18</f>
        <v>0</v>
      </c>
      <c r="G18" s="55">
        <v>8</v>
      </c>
      <c r="H18" s="111" t="s">
        <v>41</v>
      </c>
      <c r="I18" s="121"/>
      <c r="J18" s="114">
        <f>Rekapitulácia!D11</f>
        <v>0</v>
      </c>
    </row>
    <row r="19" spans="1:10" ht="18" customHeight="1" x14ac:dyDescent="0.25">
      <c r="A19" s="14"/>
      <c r="B19" s="62">
        <v>4</v>
      </c>
      <c r="C19" s="67"/>
      <c r="D19" s="73"/>
      <c r="E19" s="71"/>
      <c r="F19" s="76"/>
      <c r="G19" s="55">
        <v>9</v>
      </c>
      <c r="H19" s="119"/>
      <c r="I19" s="121"/>
      <c r="J19" s="120"/>
    </row>
    <row r="20" spans="1:10" ht="18" customHeight="1" thickBot="1" x14ac:dyDescent="0.3">
      <c r="A20" s="14"/>
      <c r="B20" s="62">
        <v>5</v>
      </c>
      <c r="C20" s="68" t="s">
        <v>36</v>
      </c>
      <c r="D20" s="74"/>
      <c r="E20" s="95"/>
      <c r="F20" s="102">
        <f>SUM(F16:F19)</f>
        <v>0</v>
      </c>
      <c r="G20" s="55">
        <v>10</v>
      </c>
      <c r="H20" s="111" t="s">
        <v>36</v>
      </c>
      <c r="I20" s="123"/>
      <c r="J20" s="94">
        <f>SUM(J16:J19)</f>
        <v>0</v>
      </c>
    </row>
    <row r="21" spans="1:10" ht="18" customHeight="1" thickTop="1" x14ac:dyDescent="0.25">
      <c r="A21" s="14"/>
      <c r="B21" s="59" t="s">
        <v>49</v>
      </c>
      <c r="C21" s="63" t="s">
        <v>6</v>
      </c>
      <c r="D21" s="69"/>
      <c r="E21" s="21"/>
      <c r="F21" s="93"/>
      <c r="G21" s="59" t="s">
        <v>57</v>
      </c>
      <c r="H21" s="56" t="s">
        <v>6</v>
      </c>
      <c r="I21" s="31"/>
      <c r="J21" s="124"/>
    </row>
    <row r="22" spans="1:10" ht="18" customHeight="1" x14ac:dyDescent="0.25">
      <c r="A22" s="14"/>
      <c r="B22" s="54">
        <v>11</v>
      </c>
      <c r="C22" s="57" t="s">
        <v>50</v>
      </c>
      <c r="D22" s="81"/>
      <c r="E22" s="84"/>
      <c r="F22" s="75">
        <f>'Kryci_list 3211'!F22+'Kryci_list 3212'!F22+'Kryci_list 3213'!F22</f>
        <v>0</v>
      </c>
      <c r="G22" s="54">
        <v>16</v>
      </c>
      <c r="H22" s="110" t="s">
        <v>58</v>
      </c>
      <c r="I22" s="121"/>
      <c r="J22" s="113">
        <f>'Kryci_list 3211'!J22+'Kryci_list 3212'!J22+'Kryci_list 3213'!J22</f>
        <v>0</v>
      </c>
    </row>
    <row r="23" spans="1:10" ht="18" customHeight="1" x14ac:dyDescent="0.25">
      <c r="A23" s="14"/>
      <c r="B23" s="55">
        <v>12</v>
      </c>
      <c r="C23" s="58" t="s">
        <v>51</v>
      </c>
      <c r="D23" s="60"/>
      <c r="E23" s="84"/>
      <c r="F23" s="76">
        <f>'Kryci_list 3211'!F23+'Kryci_list 3212'!F23+'Kryci_list 3213'!F23</f>
        <v>0</v>
      </c>
      <c r="G23" s="55">
        <v>17</v>
      </c>
      <c r="H23" s="111" t="s">
        <v>59</v>
      </c>
      <c r="I23" s="121"/>
      <c r="J23" s="114">
        <f>'Kryci_list 3211'!J23+'Kryci_list 3212'!J23+'Kryci_list 3213'!J23</f>
        <v>0</v>
      </c>
    </row>
    <row r="24" spans="1:10" ht="18" customHeight="1" x14ac:dyDescent="0.25">
      <c r="A24" s="14"/>
      <c r="B24" s="55">
        <v>13</v>
      </c>
      <c r="C24" s="58" t="s">
        <v>52</v>
      </c>
      <c r="D24" s="60"/>
      <c r="E24" s="84"/>
      <c r="F24" s="76">
        <f>'Kryci_list 3211'!F24+'Kryci_list 3212'!F24+'Kryci_list 3213'!F24</f>
        <v>0</v>
      </c>
      <c r="G24" s="55">
        <v>18</v>
      </c>
      <c r="H24" s="111" t="s">
        <v>60</v>
      </c>
      <c r="I24" s="121"/>
      <c r="J24" s="114">
        <f>'Kryci_list 3211'!J24+'Kryci_list 3212'!J24+'Kryci_list 3213'!J24</f>
        <v>0</v>
      </c>
    </row>
    <row r="25" spans="1:10" ht="18" customHeight="1" x14ac:dyDescent="0.25">
      <c r="A25" s="14"/>
      <c r="B25" s="55">
        <v>14</v>
      </c>
      <c r="C25" s="22"/>
      <c r="D25" s="60"/>
      <c r="E25" s="84"/>
      <c r="F25" s="82"/>
      <c r="G25" s="55">
        <v>19</v>
      </c>
      <c r="H25" s="119"/>
      <c r="I25" s="121"/>
      <c r="J25" s="114"/>
    </row>
    <row r="26" spans="1:10" ht="18" customHeight="1" thickBot="1" x14ac:dyDescent="0.3">
      <c r="A26" s="14"/>
      <c r="B26" s="55">
        <v>15</v>
      </c>
      <c r="C26" s="58"/>
      <c r="D26" s="60"/>
      <c r="E26" s="60"/>
      <c r="F26" s="103"/>
      <c r="G26" s="55">
        <v>20</v>
      </c>
      <c r="H26" s="111" t="s">
        <v>36</v>
      </c>
      <c r="I26" s="123"/>
      <c r="J26" s="94">
        <f>SUM(J22:J25)+SUM(F22:F25)</f>
        <v>0</v>
      </c>
    </row>
    <row r="27" spans="1:10" ht="18" customHeight="1" thickTop="1" x14ac:dyDescent="0.25">
      <c r="A27" s="14"/>
      <c r="B27" s="96"/>
      <c r="C27" s="135" t="s">
        <v>66</v>
      </c>
      <c r="D27" s="128"/>
      <c r="E27" s="97"/>
      <c r="F27" s="32"/>
      <c r="G27" s="104" t="s">
        <v>42</v>
      </c>
      <c r="H27" s="99" t="s">
        <v>43</v>
      </c>
      <c r="I27" s="31"/>
      <c r="J27" s="34"/>
    </row>
    <row r="28" spans="1:10" ht="18" customHeight="1" x14ac:dyDescent="0.25">
      <c r="A28" s="14"/>
      <c r="B28" s="28"/>
      <c r="C28" s="126"/>
      <c r="D28" s="129"/>
      <c r="E28" s="24"/>
      <c r="F28" s="14"/>
      <c r="G28" s="105">
        <v>21</v>
      </c>
      <c r="H28" s="109" t="s">
        <v>44</v>
      </c>
      <c r="I28" s="116"/>
      <c r="J28" s="92">
        <f>F20+J20+F26+J26</f>
        <v>0</v>
      </c>
    </row>
    <row r="29" spans="1:10" ht="18" customHeight="1" x14ac:dyDescent="0.25">
      <c r="A29" s="14"/>
      <c r="B29" s="77"/>
      <c r="C29" s="127"/>
      <c r="D29" s="130"/>
      <c r="E29" s="24"/>
      <c r="F29" s="14"/>
      <c r="G29" s="54">
        <v>22</v>
      </c>
      <c r="H29" s="110" t="s">
        <v>45</v>
      </c>
      <c r="I29" s="117">
        <f>Rekapitulácia!B12</f>
        <v>0</v>
      </c>
      <c r="J29" s="113">
        <f>ROUND(((ROUND(I29,2)*20)/100),2)*1</f>
        <v>0</v>
      </c>
    </row>
    <row r="30" spans="1:10" ht="18" customHeight="1" x14ac:dyDescent="0.25">
      <c r="A30" s="14"/>
      <c r="B30" s="25"/>
      <c r="C30" s="119"/>
      <c r="D30" s="121"/>
      <c r="E30" s="24"/>
      <c r="F30" s="14"/>
      <c r="G30" s="55">
        <v>23</v>
      </c>
      <c r="H30" s="111" t="s">
        <v>46</v>
      </c>
      <c r="I30" s="83">
        <f>Rekapitulácia!B13</f>
        <v>0</v>
      </c>
      <c r="J30" s="114">
        <f>ROUND(((ROUND(I30,2)*0)/100),2)</f>
        <v>0</v>
      </c>
    </row>
    <row r="31" spans="1:10" ht="18" customHeight="1" x14ac:dyDescent="0.25">
      <c r="A31" s="14"/>
      <c r="B31" s="26"/>
      <c r="C31" s="131"/>
      <c r="D31" s="132"/>
      <c r="E31" s="24"/>
      <c r="F31" s="14"/>
      <c r="G31" s="55">
        <v>24</v>
      </c>
      <c r="H31" s="111" t="s">
        <v>47</v>
      </c>
      <c r="I31" s="30"/>
      <c r="J31" s="189">
        <f>SUM(J28:J30)</f>
        <v>0</v>
      </c>
    </row>
    <row r="32" spans="1:10" ht="18" customHeight="1" thickBot="1" x14ac:dyDescent="0.3">
      <c r="A32" s="14"/>
      <c r="B32" s="43"/>
      <c r="C32" s="112"/>
      <c r="D32" s="118"/>
      <c r="E32" s="78"/>
      <c r="F32" s="79"/>
      <c r="G32" s="185" t="s">
        <v>48</v>
      </c>
      <c r="H32" s="186"/>
      <c r="I32" s="187"/>
      <c r="J32" s="188"/>
    </row>
    <row r="33" spans="1:10" ht="18" customHeight="1" thickTop="1" x14ac:dyDescent="0.25">
      <c r="A33" s="14"/>
      <c r="B33" s="96"/>
      <c r="C33" s="97"/>
      <c r="D33" s="133" t="s">
        <v>64</v>
      </c>
      <c r="E33" s="18"/>
      <c r="F33" s="18"/>
      <c r="G33" s="17"/>
      <c r="H33" s="133" t="s">
        <v>65</v>
      </c>
      <c r="I33" s="32"/>
      <c r="J33" s="35"/>
    </row>
    <row r="34" spans="1:10" ht="18" customHeight="1" x14ac:dyDescent="0.25">
      <c r="A34" s="14"/>
      <c r="B34" s="27"/>
      <c r="C34" s="23"/>
      <c r="D34" s="17"/>
      <c r="E34" s="17"/>
      <c r="F34" s="17"/>
      <c r="G34" s="17"/>
      <c r="H34" s="17"/>
      <c r="I34" s="32"/>
      <c r="J34" s="35"/>
    </row>
    <row r="35" spans="1:10" ht="18" customHeight="1" x14ac:dyDescent="0.25">
      <c r="A35" s="14"/>
      <c r="B35" s="28"/>
      <c r="C35" s="24"/>
      <c r="D35" s="3"/>
      <c r="E35" s="3"/>
      <c r="F35" s="3"/>
      <c r="G35" s="3"/>
      <c r="H35" s="3"/>
      <c r="I35" s="14"/>
      <c r="J35" s="36"/>
    </row>
    <row r="36" spans="1:10" ht="18" customHeight="1" x14ac:dyDescent="0.25">
      <c r="A36" s="14"/>
      <c r="B36" s="28"/>
      <c r="C36" s="24"/>
      <c r="D36" s="3"/>
      <c r="E36" s="3"/>
      <c r="F36" s="3"/>
      <c r="G36" s="3"/>
      <c r="H36" s="3"/>
      <c r="I36" s="14"/>
      <c r="J36" s="36"/>
    </row>
    <row r="37" spans="1:10" ht="18" customHeight="1" x14ac:dyDescent="0.25">
      <c r="A37" s="14"/>
      <c r="B37" s="28"/>
      <c r="C37" s="24"/>
      <c r="D37" s="3"/>
      <c r="E37" s="3"/>
      <c r="F37" s="3"/>
      <c r="G37" s="3"/>
      <c r="H37" s="3"/>
      <c r="I37" s="14"/>
      <c r="J37" s="36"/>
    </row>
    <row r="38" spans="1:10" ht="18" customHeight="1" x14ac:dyDescent="0.25">
      <c r="A38" s="14"/>
      <c r="B38" s="28"/>
      <c r="C38" s="24"/>
      <c r="D38" s="3"/>
      <c r="E38" s="3"/>
      <c r="F38" s="3"/>
      <c r="G38" s="3"/>
      <c r="H38" s="3"/>
      <c r="I38" s="14"/>
      <c r="J38" s="36"/>
    </row>
    <row r="39" spans="1:10" ht="18" customHeight="1" x14ac:dyDescent="0.25">
      <c r="A39" s="14"/>
      <c r="B39" s="28"/>
      <c r="C39" s="24"/>
      <c r="D39" s="3"/>
      <c r="E39" s="3"/>
      <c r="F39" s="3"/>
      <c r="G39" s="3"/>
      <c r="H39" s="3"/>
      <c r="I39" s="14"/>
      <c r="J39" s="36"/>
    </row>
    <row r="40" spans="1:10" ht="18" customHeight="1" thickBot="1" x14ac:dyDescent="0.3">
      <c r="A40" s="14"/>
      <c r="B40" s="77"/>
      <c r="C40" s="78"/>
      <c r="D40" s="15"/>
      <c r="E40" s="15"/>
      <c r="F40" s="15"/>
      <c r="G40" s="15"/>
      <c r="H40" s="15"/>
      <c r="I40" s="79"/>
      <c r="J40" s="80"/>
    </row>
    <row r="41" spans="1:10" ht="15.75" thickTop="1" x14ac:dyDescent="0.25">
      <c r="A41" s="14"/>
      <c r="B41" s="18"/>
      <c r="C41" s="18"/>
      <c r="D41" s="18"/>
      <c r="E41" s="18"/>
      <c r="F41" s="18"/>
      <c r="G41" s="18"/>
      <c r="H41" s="18"/>
      <c r="I41" s="18"/>
      <c r="J41" s="18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activeCell="B2" sqref="B2:J2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5"/>
      <c r="C1" s="15"/>
      <c r="D1" s="15"/>
      <c r="E1" s="15"/>
      <c r="F1" s="16" t="s">
        <v>15</v>
      </c>
      <c r="G1" s="15"/>
      <c r="H1" s="15"/>
      <c r="I1" s="15"/>
      <c r="J1" s="15"/>
      <c r="W1">
        <v>30.126000000000001</v>
      </c>
    </row>
    <row r="2" spans="1:23" ht="18" customHeight="1" thickTop="1" x14ac:dyDescent="0.25">
      <c r="A2" s="14"/>
      <c r="B2" s="196" t="s">
        <v>266</v>
      </c>
      <c r="C2" s="197"/>
      <c r="D2" s="197"/>
      <c r="E2" s="197"/>
      <c r="F2" s="197"/>
      <c r="G2" s="197"/>
      <c r="H2" s="197"/>
      <c r="I2" s="197"/>
      <c r="J2" s="198"/>
    </row>
    <row r="3" spans="1:23" ht="18" customHeight="1" x14ac:dyDescent="0.25">
      <c r="A3" s="14"/>
      <c r="B3" s="37" t="s">
        <v>17</v>
      </c>
      <c r="C3" s="38"/>
      <c r="D3" s="39"/>
      <c r="E3" s="39"/>
      <c r="F3" s="39"/>
      <c r="G3" s="19"/>
      <c r="H3" s="19"/>
      <c r="I3" s="40" t="s">
        <v>16</v>
      </c>
      <c r="J3" s="33"/>
    </row>
    <row r="4" spans="1:23" ht="18" customHeight="1" x14ac:dyDescent="0.25">
      <c r="A4" s="14"/>
      <c r="B4" s="37" t="s">
        <v>18</v>
      </c>
      <c r="C4" s="22"/>
      <c r="D4" s="19"/>
      <c r="E4" s="19"/>
      <c r="F4" s="19"/>
      <c r="G4" s="19"/>
      <c r="H4" s="19"/>
      <c r="I4" s="40" t="s">
        <v>19</v>
      </c>
      <c r="J4" s="33"/>
    </row>
    <row r="5" spans="1:23" ht="18" customHeight="1" thickBot="1" x14ac:dyDescent="0.3">
      <c r="A5" s="14"/>
      <c r="B5" s="41" t="s">
        <v>20</v>
      </c>
      <c r="C5" s="22"/>
      <c r="D5" s="19"/>
      <c r="E5" s="19"/>
      <c r="F5" s="42" t="s">
        <v>21</v>
      </c>
      <c r="G5" s="19"/>
      <c r="H5" s="19"/>
      <c r="I5" s="40" t="s">
        <v>22</v>
      </c>
      <c r="J5" s="190">
        <v>43853</v>
      </c>
    </row>
    <row r="6" spans="1:23" ht="20.100000000000001" customHeight="1" thickTop="1" x14ac:dyDescent="0.25">
      <c r="A6" s="14"/>
      <c r="B6" s="199" t="s">
        <v>23</v>
      </c>
      <c r="C6" s="200"/>
      <c r="D6" s="200"/>
      <c r="E6" s="200"/>
      <c r="F6" s="200"/>
      <c r="G6" s="200"/>
      <c r="H6" s="200"/>
      <c r="I6" s="200"/>
      <c r="J6" s="201"/>
    </row>
    <row r="7" spans="1:23" ht="18" customHeight="1" x14ac:dyDescent="0.25">
      <c r="A7" s="14"/>
      <c r="B7" s="51" t="s">
        <v>26</v>
      </c>
      <c r="C7" s="44"/>
      <c r="D7" s="20"/>
      <c r="E7" s="20"/>
      <c r="F7" s="20"/>
      <c r="G7" s="52" t="s">
        <v>27</v>
      </c>
      <c r="H7" s="20"/>
      <c r="I7" s="31"/>
      <c r="J7" s="45"/>
    </row>
    <row r="8" spans="1:23" ht="20.100000000000001" customHeight="1" x14ac:dyDescent="0.25">
      <c r="A8" s="14"/>
      <c r="B8" s="202" t="s">
        <v>24</v>
      </c>
      <c r="C8" s="203"/>
      <c r="D8" s="203"/>
      <c r="E8" s="203"/>
      <c r="F8" s="203"/>
      <c r="G8" s="203"/>
      <c r="H8" s="203"/>
      <c r="I8" s="203"/>
      <c r="J8" s="204"/>
    </row>
    <row r="9" spans="1:23" ht="18" customHeight="1" x14ac:dyDescent="0.25">
      <c r="A9" s="14"/>
      <c r="B9" s="41" t="s">
        <v>30</v>
      </c>
      <c r="C9" s="22"/>
      <c r="D9" s="19"/>
      <c r="E9" s="19"/>
      <c r="F9" s="19"/>
      <c r="G9" s="42" t="s">
        <v>31</v>
      </c>
      <c r="H9" s="19"/>
      <c r="I9" s="30"/>
      <c r="J9" s="33"/>
    </row>
    <row r="10" spans="1:23" ht="20.100000000000001" customHeight="1" x14ac:dyDescent="0.25">
      <c r="A10" s="14"/>
      <c r="B10" s="202" t="s">
        <v>25</v>
      </c>
      <c r="C10" s="203"/>
      <c r="D10" s="203"/>
      <c r="E10" s="203"/>
      <c r="F10" s="203"/>
      <c r="G10" s="203"/>
      <c r="H10" s="203"/>
      <c r="I10" s="203"/>
      <c r="J10" s="204"/>
    </row>
    <row r="11" spans="1:23" ht="18" customHeight="1" thickBot="1" x14ac:dyDescent="0.3">
      <c r="A11" s="14"/>
      <c r="B11" s="41" t="s">
        <v>28</v>
      </c>
      <c r="C11" s="22"/>
      <c r="D11" s="19"/>
      <c r="E11" s="19"/>
      <c r="F11" s="19"/>
      <c r="G11" s="42" t="s">
        <v>29</v>
      </c>
      <c r="H11" s="19"/>
      <c r="I11" s="30"/>
      <c r="J11" s="33"/>
    </row>
    <row r="12" spans="1:23" ht="18" customHeight="1" thickTop="1" x14ac:dyDescent="0.25">
      <c r="A12" s="14"/>
      <c r="B12" s="46"/>
      <c r="C12" s="47"/>
      <c r="D12" s="48"/>
      <c r="E12" s="48"/>
      <c r="F12" s="48"/>
      <c r="G12" s="48"/>
      <c r="H12" s="48"/>
      <c r="I12" s="49"/>
      <c r="J12" s="50"/>
    </row>
    <row r="13" spans="1:23" ht="18" customHeight="1" x14ac:dyDescent="0.25">
      <c r="A13" s="14"/>
      <c r="B13" s="43"/>
      <c r="C13" s="44"/>
      <c r="D13" s="20"/>
      <c r="E13" s="20"/>
      <c r="F13" s="20"/>
      <c r="G13" s="20"/>
      <c r="H13" s="20"/>
      <c r="I13" s="31"/>
      <c r="J13" s="45"/>
    </row>
    <row r="14" spans="1:23" ht="18" customHeight="1" thickBot="1" x14ac:dyDescent="0.3">
      <c r="A14" s="14"/>
      <c r="B14" s="25"/>
      <c r="C14" s="22"/>
      <c r="D14" s="19"/>
      <c r="E14" s="19"/>
      <c r="F14" s="19"/>
      <c r="G14" s="19"/>
      <c r="H14" s="19"/>
      <c r="I14" s="30"/>
      <c r="J14" s="33"/>
    </row>
    <row r="15" spans="1:23" ht="18" customHeight="1" thickTop="1" x14ac:dyDescent="0.25">
      <c r="A15" s="14"/>
      <c r="B15" s="85" t="s">
        <v>32</v>
      </c>
      <c r="C15" s="86" t="s">
        <v>5</v>
      </c>
      <c r="D15" s="86" t="s">
        <v>61</v>
      </c>
      <c r="E15" s="87" t="s">
        <v>62</v>
      </c>
      <c r="F15" s="100" t="s">
        <v>63</v>
      </c>
      <c r="G15" s="53" t="s">
        <v>37</v>
      </c>
      <c r="H15" s="56" t="s">
        <v>38</v>
      </c>
      <c r="I15" s="29"/>
      <c r="J15" s="50"/>
    </row>
    <row r="16" spans="1:23" ht="18" customHeight="1" x14ac:dyDescent="0.25">
      <c r="A16" s="14"/>
      <c r="B16" s="88">
        <v>1</v>
      </c>
      <c r="C16" s="89" t="s">
        <v>33</v>
      </c>
      <c r="D16" s="90">
        <f>'Rekap 3211'!B15</f>
        <v>0</v>
      </c>
      <c r="E16" s="91">
        <f>'Rekap 3211'!C15</f>
        <v>0</v>
      </c>
      <c r="F16" s="101">
        <f>'Rekap 3211'!D15</f>
        <v>0</v>
      </c>
      <c r="G16" s="54">
        <v>6</v>
      </c>
      <c r="H16" s="110" t="s">
        <v>39</v>
      </c>
      <c r="I16" s="121"/>
      <c r="J16" s="113">
        <v>0</v>
      </c>
    </row>
    <row r="17" spans="1:26" ht="18" customHeight="1" x14ac:dyDescent="0.25">
      <c r="A17" s="14"/>
      <c r="B17" s="61">
        <v>2</v>
      </c>
      <c r="C17" s="65" t="s">
        <v>34</v>
      </c>
      <c r="D17" s="72">
        <f>'Rekap 3211'!B20</f>
        <v>0</v>
      </c>
      <c r="E17" s="70">
        <f>'Rekap 3211'!C20</f>
        <v>0</v>
      </c>
      <c r="F17" s="75">
        <f>'Rekap 3211'!D20</f>
        <v>0</v>
      </c>
      <c r="G17" s="55">
        <v>7</v>
      </c>
      <c r="H17" s="111" t="s">
        <v>40</v>
      </c>
      <c r="I17" s="121"/>
      <c r="J17" s="114">
        <f>'SO 3211'!Z106</f>
        <v>0</v>
      </c>
    </row>
    <row r="18" spans="1:26" ht="18" customHeight="1" x14ac:dyDescent="0.25">
      <c r="A18" s="14"/>
      <c r="B18" s="62">
        <v>3</v>
      </c>
      <c r="C18" s="66" t="s">
        <v>35</v>
      </c>
      <c r="D18" s="73">
        <f>'Rekap 3211'!B25</f>
        <v>0</v>
      </c>
      <c r="E18" s="71">
        <f>'Rekap 3211'!C25</f>
        <v>0</v>
      </c>
      <c r="F18" s="76">
        <f>'Rekap 3211'!D25</f>
        <v>0</v>
      </c>
      <c r="G18" s="55">
        <v>8</v>
      </c>
      <c r="H18" s="111" t="s">
        <v>41</v>
      </c>
      <c r="I18" s="121"/>
      <c r="J18" s="114">
        <v>0</v>
      </c>
    </row>
    <row r="19" spans="1:26" ht="18" customHeight="1" x14ac:dyDescent="0.25">
      <c r="A19" s="14"/>
      <c r="B19" s="62">
        <v>4</v>
      </c>
      <c r="C19" s="67"/>
      <c r="D19" s="73"/>
      <c r="E19" s="71"/>
      <c r="F19" s="76"/>
      <c r="G19" s="55">
        <v>9</v>
      </c>
      <c r="H19" s="119"/>
      <c r="I19" s="121"/>
      <c r="J19" s="120"/>
    </row>
    <row r="20" spans="1:26" ht="18" customHeight="1" thickBot="1" x14ac:dyDescent="0.3">
      <c r="A20" s="14"/>
      <c r="B20" s="62">
        <v>5</v>
      </c>
      <c r="C20" s="68" t="s">
        <v>36</v>
      </c>
      <c r="D20" s="74"/>
      <c r="E20" s="95"/>
      <c r="F20" s="102">
        <f>SUM(F16:F19)</f>
        <v>0</v>
      </c>
      <c r="G20" s="55">
        <v>10</v>
      </c>
      <c r="H20" s="111" t="s">
        <v>36</v>
      </c>
      <c r="I20" s="123"/>
      <c r="J20" s="94">
        <f>SUM(J16:J19)</f>
        <v>0</v>
      </c>
    </row>
    <row r="21" spans="1:26" ht="18" customHeight="1" thickTop="1" x14ac:dyDescent="0.25">
      <c r="A21" s="14"/>
      <c r="B21" s="59" t="s">
        <v>49</v>
      </c>
      <c r="C21" s="63" t="s">
        <v>6</v>
      </c>
      <c r="D21" s="69"/>
      <c r="E21" s="21"/>
      <c r="F21" s="93"/>
      <c r="G21" s="59" t="s">
        <v>57</v>
      </c>
      <c r="H21" s="56" t="s">
        <v>6</v>
      </c>
      <c r="I21" s="31"/>
      <c r="J21" s="124"/>
    </row>
    <row r="22" spans="1:26" ht="18" customHeight="1" x14ac:dyDescent="0.25">
      <c r="A22" s="14"/>
      <c r="B22" s="54">
        <v>11</v>
      </c>
      <c r="C22" s="57" t="s">
        <v>50</v>
      </c>
      <c r="D22" s="81"/>
      <c r="E22" s="83" t="s">
        <v>53</v>
      </c>
      <c r="F22" s="75">
        <f>((F16*U22*2.4)+(F17*V22*2.4)+(F18*W22*2.4))/100</f>
        <v>0</v>
      </c>
      <c r="G22" s="54">
        <v>16</v>
      </c>
      <c r="H22" s="110" t="s">
        <v>58</v>
      </c>
      <c r="I22" s="122" t="s">
        <v>56</v>
      </c>
      <c r="J22" s="113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4"/>
      <c r="B23" s="55">
        <v>12</v>
      </c>
      <c r="C23" s="58" t="s">
        <v>51</v>
      </c>
      <c r="D23" s="60"/>
      <c r="E23" s="83" t="s">
        <v>54</v>
      </c>
      <c r="F23" s="76">
        <f>((F16*U23*0)+(F17*V23*0)+(F18*W23*0))/100</f>
        <v>0</v>
      </c>
      <c r="G23" s="55">
        <v>17</v>
      </c>
      <c r="H23" s="111" t="s">
        <v>59</v>
      </c>
      <c r="I23" s="122" t="s">
        <v>56</v>
      </c>
      <c r="J23" s="114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4"/>
      <c r="B24" s="55">
        <v>13</v>
      </c>
      <c r="C24" s="58" t="s">
        <v>52</v>
      </c>
      <c r="D24" s="60"/>
      <c r="E24" s="83" t="s">
        <v>55</v>
      </c>
      <c r="F24" s="76">
        <f>((F16*U24*1.1)+(F17*V24*1.1)+(F18*W24*1.1))/100</f>
        <v>0</v>
      </c>
      <c r="G24" s="55">
        <v>18</v>
      </c>
      <c r="H24" s="111" t="s">
        <v>60</v>
      </c>
      <c r="I24" s="122" t="s">
        <v>54</v>
      </c>
      <c r="J24" s="114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4"/>
      <c r="B25" s="55">
        <v>14</v>
      </c>
      <c r="C25" s="22"/>
      <c r="D25" s="60"/>
      <c r="E25" s="84"/>
      <c r="F25" s="82"/>
      <c r="G25" s="55">
        <v>19</v>
      </c>
      <c r="H25" s="119"/>
      <c r="I25" s="121"/>
      <c r="J25" s="120"/>
    </row>
    <row r="26" spans="1:26" ht="18" customHeight="1" thickBot="1" x14ac:dyDescent="0.3">
      <c r="A26" s="14"/>
      <c r="B26" s="55">
        <v>15</v>
      </c>
      <c r="C26" s="58"/>
      <c r="D26" s="60"/>
      <c r="E26" s="60"/>
      <c r="F26" s="103"/>
      <c r="G26" s="55">
        <v>20</v>
      </c>
      <c r="H26" s="111" t="s">
        <v>36</v>
      </c>
      <c r="I26" s="123"/>
      <c r="J26" s="94">
        <f>SUM(J22:J25)+SUM(F22:F25)</f>
        <v>0</v>
      </c>
    </row>
    <row r="27" spans="1:26" ht="18" customHeight="1" thickTop="1" x14ac:dyDescent="0.25">
      <c r="A27" s="14"/>
      <c r="B27" s="96"/>
      <c r="C27" s="135" t="s">
        <v>66</v>
      </c>
      <c r="D27" s="128"/>
      <c r="E27" s="97"/>
      <c r="F27" s="32"/>
      <c r="G27" s="104" t="s">
        <v>42</v>
      </c>
      <c r="H27" s="99" t="s">
        <v>43</v>
      </c>
      <c r="I27" s="31"/>
      <c r="J27" s="34"/>
    </row>
    <row r="28" spans="1:26" ht="18" customHeight="1" x14ac:dyDescent="0.25">
      <c r="A28" s="14"/>
      <c r="B28" s="28"/>
      <c r="C28" s="126"/>
      <c r="D28" s="129"/>
      <c r="E28" s="24"/>
      <c r="F28" s="14"/>
      <c r="G28" s="105">
        <v>21</v>
      </c>
      <c r="H28" s="109" t="s">
        <v>44</v>
      </c>
      <c r="I28" s="116"/>
      <c r="J28" s="92">
        <f>F20+J20+F26+J26</f>
        <v>0</v>
      </c>
    </row>
    <row r="29" spans="1:26" ht="18" customHeight="1" x14ac:dyDescent="0.25">
      <c r="A29" s="14"/>
      <c r="B29" s="77"/>
      <c r="C29" s="127"/>
      <c r="D29" s="130"/>
      <c r="E29" s="24"/>
      <c r="F29" s="14"/>
      <c r="G29" s="54">
        <v>22</v>
      </c>
      <c r="H29" s="110" t="s">
        <v>45</v>
      </c>
      <c r="I29" s="117">
        <f>J28-SUM('SO 3211'!K9:'SO 3211'!K105)</f>
        <v>0</v>
      </c>
      <c r="J29" s="113">
        <f>ROUND(((ROUND(I29,2)*20)*1/100),2)</f>
        <v>0</v>
      </c>
    </row>
    <row r="30" spans="1:26" ht="18" customHeight="1" x14ac:dyDescent="0.25">
      <c r="A30" s="14"/>
      <c r="B30" s="25"/>
      <c r="C30" s="119"/>
      <c r="D30" s="121"/>
      <c r="E30" s="24"/>
      <c r="F30" s="14"/>
      <c r="G30" s="55">
        <v>23</v>
      </c>
      <c r="H30" s="111" t="s">
        <v>46</v>
      </c>
      <c r="I30" s="83">
        <f>SUM('SO 3211'!K9:'SO 3211'!K105)</f>
        <v>0</v>
      </c>
      <c r="J30" s="114">
        <f>ROUND(((ROUND(I30,2)*0)/100),2)</f>
        <v>0</v>
      </c>
    </row>
    <row r="31" spans="1:26" ht="18" customHeight="1" x14ac:dyDescent="0.25">
      <c r="A31" s="14"/>
      <c r="B31" s="26"/>
      <c r="C31" s="131"/>
      <c r="D31" s="132"/>
      <c r="E31" s="24"/>
      <c r="F31" s="14"/>
      <c r="G31" s="105">
        <v>24</v>
      </c>
      <c r="H31" s="109" t="s">
        <v>47</v>
      </c>
      <c r="I31" s="108"/>
      <c r="J31" s="125">
        <f>SUM(J28:J30)</f>
        <v>0</v>
      </c>
    </row>
    <row r="32" spans="1:26" ht="18" customHeight="1" thickBot="1" x14ac:dyDescent="0.3">
      <c r="A32" s="14"/>
      <c r="B32" s="43"/>
      <c r="C32" s="112"/>
      <c r="D32" s="118"/>
      <c r="E32" s="78"/>
      <c r="F32" s="79"/>
      <c r="G32" s="54" t="s">
        <v>48</v>
      </c>
      <c r="H32" s="112"/>
      <c r="I32" s="118"/>
      <c r="J32" s="115"/>
    </row>
    <row r="33" spans="1:10" ht="18" customHeight="1" thickTop="1" x14ac:dyDescent="0.25">
      <c r="A33" s="14"/>
      <c r="B33" s="96"/>
      <c r="C33" s="97"/>
      <c r="D33" s="133" t="s">
        <v>64</v>
      </c>
      <c r="E33" s="18"/>
      <c r="F33" s="98"/>
      <c r="G33" s="106">
        <v>26</v>
      </c>
      <c r="H33" s="134" t="s">
        <v>65</v>
      </c>
      <c r="I33" s="32"/>
      <c r="J33" s="107"/>
    </row>
    <row r="34" spans="1:10" ht="18" customHeight="1" x14ac:dyDescent="0.25">
      <c r="A34" s="14"/>
      <c r="B34" s="27"/>
      <c r="C34" s="23"/>
      <c r="D34" s="17"/>
      <c r="E34" s="17"/>
      <c r="F34" s="17"/>
      <c r="G34" s="17"/>
      <c r="H34" s="17"/>
      <c r="I34" s="32"/>
      <c r="J34" s="35"/>
    </row>
    <row r="35" spans="1:10" ht="18" customHeight="1" x14ac:dyDescent="0.25">
      <c r="A35" s="14"/>
      <c r="B35" s="28"/>
      <c r="C35" s="24"/>
      <c r="D35" s="3"/>
      <c r="E35" s="3"/>
      <c r="F35" s="3"/>
      <c r="G35" s="3"/>
      <c r="H35" s="3"/>
      <c r="I35" s="14"/>
      <c r="J35" s="36"/>
    </row>
    <row r="36" spans="1:10" ht="18" customHeight="1" x14ac:dyDescent="0.25">
      <c r="A36" s="14"/>
      <c r="B36" s="28"/>
      <c r="C36" s="24"/>
      <c r="D36" s="3"/>
      <c r="E36" s="3"/>
      <c r="F36" s="3"/>
      <c r="G36" s="3"/>
      <c r="H36" s="3"/>
      <c r="I36" s="14"/>
      <c r="J36" s="36"/>
    </row>
    <row r="37" spans="1:10" ht="18" customHeight="1" x14ac:dyDescent="0.25">
      <c r="A37" s="14"/>
      <c r="B37" s="28"/>
      <c r="C37" s="24"/>
      <c r="D37" s="3"/>
      <c r="E37" s="3"/>
      <c r="F37" s="3"/>
      <c r="G37" s="3"/>
      <c r="H37" s="3"/>
      <c r="I37" s="14"/>
      <c r="J37" s="36"/>
    </row>
    <row r="38" spans="1:10" ht="18" customHeight="1" x14ac:dyDescent="0.25">
      <c r="A38" s="14"/>
      <c r="B38" s="28"/>
      <c r="C38" s="24"/>
      <c r="D38" s="3"/>
      <c r="E38" s="3"/>
      <c r="F38" s="3"/>
      <c r="G38" s="3"/>
      <c r="H38" s="3"/>
      <c r="I38" s="14"/>
      <c r="J38" s="36"/>
    </row>
    <row r="39" spans="1:10" ht="18" customHeight="1" x14ac:dyDescent="0.25">
      <c r="A39" s="14"/>
      <c r="B39" s="28"/>
      <c r="C39" s="24"/>
      <c r="D39" s="3"/>
      <c r="E39" s="3"/>
      <c r="F39" s="3"/>
      <c r="G39" s="3"/>
      <c r="H39" s="3"/>
      <c r="I39" s="14"/>
      <c r="J39" s="36"/>
    </row>
    <row r="40" spans="1:10" ht="18" customHeight="1" thickBot="1" x14ac:dyDescent="0.3">
      <c r="A40" s="14"/>
      <c r="B40" s="77"/>
      <c r="C40" s="78"/>
      <c r="D40" s="15"/>
      <c r="E40" s="15"/>
      <c r="F40" s="15"/>
      <c r="G40" s="15"/>
      <c r="H40" s="15"/>
      <c r="I40" s="79"/>
      <c r="J40" s="80"/>
    </row>
    <row r="41" spans="1:10" ht="15.75" thickTop="1" x14ac:dyDescent="0.25">
      <c r="A41" s="14"/>
      <c r="B41" s="18"/>
      <c r="C41" s="18"/>
      <c r="D41" s="18"/>
      <c r="E41" s="18"/>
      <c r="F41" s="18"/>
      <c r="G41" s="18"/>
      <c r="H41" s="18"/>
      <c r="I41" s="18"/>
      <c r="J41" s="18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activeCell="A4" sqref="A4"/>
    </sheetView>
  </sheetViews>
  <sheetFormatPr defaultColWidth="0" defaultRowHeight="15" x14ac:dyDescent="0.25"/>
  <cols>
    <col min="1" max="1" width="37.7109375" customWidth="1"/>
    <col min="2" max="4" width="10.7109375" customWidth="1"/>
    <col min="5" max="6" width="9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05" t="s">
        <v>23</v>
      </c>
      <c r="B1" s="206"/>
      <c r="C1" s="206"/>
      <c r="D1" s="207"/>
      <c r="E1" s="138" t="s">
        <v>21</v>
      </c>
      <c r="F1" s="137"/>
      <c r="W1">
        <v>30.126000000000001</v>
      </c>
    </row>
    <row r="2" spans="1:26" ht="20.100000000000001" customHeight="1" x14ac:dyDescent="0.25">
      <c r="A2" s="205" t="s">
        <v>24</v>
      </c>
      <c r="B2" s="206"/>
      <c r="C2" s="206"/>
      <c r="D2" s="207"/>
      <c r="E2" s="138" t="s">
        <v>19</v>
      </c>
      <c r="F2" s="137"/>
    </row>
    <row r="3" spans="1:26" ht="20.100000000000001" customHeight="1" x14ac:dyDescent="0.25">
      <c r="A3" s="205" t="s">
        <v>25</v>
      </c>
      <c r="B3" s="206"/>
      <c r="C3" s="206"/>
      <c r="D3" s="207"/>
      <c r="E3" s="138" t="s">
        <v>265</v>
      </c>
      <c r="F3" s="137"/>
    </row>
    <row r="4" spans="1:26" x14ac:dyDescent="0.25">
      <c r="A4" s="139" t="s">
        <v>266</v>
      </c>
      <c r="B4" s="136"/>
      <c r="C4" s="136"/>
      <c r="D4" s="136"/>
      <c r="E4" s="136"/>
      <c r="F4" s="136"/>
    </row>
    <row r="5" spans="1:26" x14ac:dyDescent="0.25">
      <c r="A5" s="139" t="s">
        <v>17</v>
      </c>
      <c r="B5" s="136"/>
      <c r="C5" s="136"/>
      <c r="D5" s="136"/>
      <c r="E5" s="136"/>
      <c r="F5" s="136"/>
    </row>
    <row r="6" spans="1:26" x14ac:dyDescent="0.25">
      <c r="A6" s="139" t="s">
        <v>18</v>
      </c>
      <c r="B6" s="136"/>
      <c r="C6" s="136"/>
      <c r="D6" s="136"/>
      <c r="E6" s="136"/>
      <c r="F6" s="136"/>
    </row>
    <row r="7" spans="1:26" x14ac:dyDescent="0.25">
      <c r="A7" s="136"/>
      <c r="B7" s="136"/>
      <c r="C7" s="136"/>
      <c r="D7" s="136"/>
      <c r="E7" s="136"/>
      <c r="F7" s="136"/>
    </row>
    <row r="8" spans="1:26" x14ac:dyDescent="0.25">
      <c r="A8" s="140" t="s">
        <v>70</v>
      </c>
      <c r="B8" s="136"/>
      <c r="C8" s="136"/>
      <c r="D8" s="136"/>
      <c r="E8" s="136"/>
      <c r="F8" s="136"/>
    </row>
    <row r="9" spans="1:26" x14ac:dyDescent="0.25">
      <c r="A9" s="141" t="s">
        <v>67</v>
      </c>
      <c r="B9" s="141" t="s">
        <v>61</v>
      </c>
      <c r="C9" s="141" t="s">
        <v>62</v>
      </c>
      <c r="D9" s="141" t="s">
        <v>36</v>
      </c>
      <c r="E9" s="141" t="s">
        <v>68</v>
      </c>
      <c r="F9" s="141" t="s">
        <v>69</v>
      </c>
    </row>
    <row r="10" spans="1:26" x14ac:dyDescent="0.25">
      <c r="A10" s="148" t="s">
        <v>71</v>
      </c>
      <c r="B10" s="149"/>
      <c r="C10" s="145"/>
      <c r="D10" s="145"/>
      <c r="E10" s="146"/>
      <c r="F10" s="146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</row>
    <row r="11" spans="1:26" x14ac:dyDescent="0.25">
      <c r="A11" s="150" t="s">
        <v>72</v>
      </c>
      <c r="B11" s="151">
        <f>'SO 3211'!L16</f>
        <v>0</v>
      </c>
      <c r="C11" s="151">
        <f>'SO 3211'!M16</f>
        <v>0</v>
      </c>
      <c r="D11" s="151">
        <f>'SO 3211'!I16</f>
        <v>0</v>
      </c>
      <c r="E11" s="152">
        <f>'SO 3211'!S16</f>
        <v>0.12</v>
      </c>
      <c r="F11" s="152">
        <f>'SO 3211'!V16</f>
        <v>3.26</v>
      </c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</row>
    <row r="12" spans="1:26" x14ac:dyDescent="0.25">
      <c r="A12" s="150" t="s">
        <v>73</v>
      </c>
      <c r="B12" s="151">
        <f>'SO 3211'!L44</f>
        <v>0</v>
      </c>
      <c r="C12" s="151">
        <f>'SO 3211'!M44</f>
        <v>0</v>
      </c>
      <c r="D12" s="151">
        <f>'SO 3211'!I44</f>
        <v>0</v>
      </c>
      <c r="E12" s="152">
        <f>'SO 3211'!S44</f>
        <v>1.67</v>
      </c>
      <c r="F12" s="152">
        <f>'SO 3211'!V44</f>
        <v>0.95</v>
      </c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</row>
    <row r="13" spans="1:26" x14ac:dyDescent="0.25">
      <c r="A13" s="150" t="s">
        <v>74</v>
      </c>
      <c r="B13" s="151">
        <f>'SO 3211'!L67</f>
        <v>0</v>
      </c>
      <c r="C13" s="151">
        <f>'SO 3211'!M67</f>
        <v>0</v>
      </c>
      <c r="D13" s="151">
        <f>'SO 3211'!I67</f>
        <v>0</v>
      </c>
      <c r="E13" s="152">
        <f>'SO 3211'!S67</f>
        <v>8.98</v>
      </c>
      <c r="F13" s="152">
        <f>'SO 3211'!V67</f>
        <v>0</v>
      </c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</row>
    <row r="14" spans="1:26" x14ac:dyDescent="0.25">
      <c r="A14" s="150" t="s">
        <v>75</v>
      </c>
      <c r="B14" s="151">
        <f>'SO 3211'!L71</f>
        <v>0</v>
      </c>
      <c r="C14" s="151">
        <f>'SO 3211'!M71</f>
        <v>0</v>
      </c>
      <c r="D14" s="151">
        <f>'SO 3211'!I71</f>
        <v>0</v>
      </c>
      <c r="E14" s="152">
        <f>'SO 3211'!S71</f>
        <v>0</v>
      </c>
      <c r="F14" s="152">
        <f>'SO 3211'!V71</f>
        <v>0</v>
      </c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</row>
    <row r="15" spans="1:26" x14ac:dyDescent="0.25">
      <c r="A15" s="2" t="s">
        <v>71</v>
      </c>
      <c r="B15" s="153">
        <f>'SO 3211'!L73</f>
        <v>0</v>
      </c>
      <c r="C15" s="153">
        <f>'SO 3211'!M73</f>
        <v>0</v>
      </c>
      <c r="D15" s="153">
        <f>'SO 3211'!I73</f>
        <v>0</v>
      </c>
      <c r="E15" s="154">
        <f>'SO 3211'!S73</f>
        <v>10.77</v>
      </c>
      <c r="F15" s="154">
        <f>'SO 3211'!V73</f>
        <v>4.21</v>
      </c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</row>
    <row r="16" spans="1:26" x14ac:dyDescent="0.25">
      <c r="A16" s="1"/>
      <c r="B16" s="143"/>
      <c r="C16" s="143"/>
      <c r="D16" s="143"/>
      <c r="E16" s="142"/>
      <c r="F16" s="142"/>
    </row>
    <row r="17" spans="1:26" x14ac:dyDescent="0.25">
      <c r="A17" s="2" t="s">
        <v>76</v>
      </c>
      <c r="B17" s="153"/>
      <c r="C17" s="151"/>
      <c r="D17" s="151"/>
      <c r="E17" s="152"/>
      <c r="F17" s="152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</row>
    <row r="18" spans="1:26" x14ac:dyDescent="0.25">
      <c r="A18" s="150" t="s">
        <v>77</v>
      </c>
      <c r="B18" s="151">
        <f>'SO 3211'!L81</f>
        <v>0</v>
      </c>
      <c r="C18" s="151">
        <f>'SO 3211'!M81</f>
        <v>0</v>
      </c>
      <c r="D18" s="151">
        <f>'SO 3211'!I81</f>
        <v>0</v>
      </c>
      <c r="E18" s="152">
        <f>'SO 3211'!S81</f>
        <v>0.03</v>
      </c>
      <c r="F18" s="152">
        <f>'SO 3211'!V81</f>
        <v>0</v>
      </c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</row>
    <row r="19" spans="1:26" x14ac:dyDescent="0.25">
      <c r="A19" s="150" t="s">
        <v>78</v>
      </c>
      <c r="B19" s="151">
        <f>'SO 3211'!L86</f>
        <v>0</v>
      </c>
      <c r="C19" s="151">
        <f>'SO 3211'!M86</f>
        <v>0</v>
      </c>
      <c r="D19" s="151">
        <f>'SO 3211'!I86</f>
        <v>0</v>
      </c>
      <c r="E19" s="152">
        <f>'SO 3211'!S86</f>
        <v>0</v>
      </c>
      <c r="F19" s="152">
        <f>'SO 3211'!V86</f>
        <v>0</v>
      </c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</row>
    <row r="20" spans="1:26" x14ac:dyDescent="0.25">
      <c r="A20" s="2" t="s">
        <v>76</v>
      </c>
      <c r="B20" s="153">
        <f>'SO 3211'!L88</f>
        <v>0</v>
      </c>
      <c r="C20" s="153">
        <f>'SO 3211'!M88</f>
        <v>0</v>
      </c>
      <c r="D20" s="153">
        <f>'SO 3211'!I88</f>
        <v>0</v>
      </c>
      <c r="E20" s="154">
        <f>'SO 3211'!S88</f>
        <v>0.03</v>
      </c>
      <c r="F20" s="154">
        <f>'SO 3211'!V88</f>
        <v>0</v>
      </c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</row>
    <row r="21" spans="1:26" x14ac:dyDescent="0.25">
      <c r="A21" s="1"/>
      <c r="B21" s="143"/>
      <c r="C21" s="143"/>
      <c r="D21" s="143"/>
      <c r="E21" s="142"/>
      <c r="F21" s="142"/>
    </row>
    <row r="22" spans="1:26" x14ac:dyDescent="0.25">
      <c r="A22" s="2" t="s">
        <v>79</v>
      </c>
      <c r="B22" s="153"/>
      <c r="C22" s="151"/>
      <c r="D22" s="151"/>
      <c r="E22" s="152"/>
      <c r="F22" s="152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</row>
    <row r="23" spans="1:26" x14ac:dyDescent="0.25">
      <c r="A23" s="150" t="s">
        <v>80</v>
      </c>
      <c r="B23" s="151">
        <f>'SO 3211'!L94</f>
        <v>0</v>
      </c>
      <c r="C23" s="151">
        <f>'SO 3211'!M94</f>
        <v>0</v>
      </c>
      <c r="D23" s="151">
        <f>'SO 3211'!I94</f>
        <v>0</v>
      </c>
      <c r="E23" s="152">
        <f>'SO 3211'!S94</f>
        <v>0</v>
      </c>
      <c r="F23" s="152">
        <f>'SO 3211'!V94</f>
        <v>0</v>
      </c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</row>
    <row r="24" spans="1:26" x14ac:dyDescent="0.25">
      <c r="A24" s="150" t="s">
        <v>81</v>
      </c>
      <c r="B24" s="151">
        <f>'SO 3211'!L103</f>
        <v>0</v>
      </c>
      <c r="C24" s="151">
        <f>'SO 3211'!M103</f>
        <v>0</v>
      </c>
      <c r="D24" s="151">
        <f>'SO 3211'!I103</f>
        <v>0</v>
      </c>
      <c r="E24" s="152">
        <f>'SO 3211'!S103</f>
        <v>2.04</v>
      </c>
      <c r="F24" s="152">
        <f>'SO 3211'!V103</f>
        <v>0.67</v>
      </c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</row>
    <row r="25" spans="1:26" x14ac:dyDescent="0.25">
      <c r="A25" s="2" t="s">
        <v>79</v>
      </c>
      <c r="B25" s="153">
        <f>'SO 3211'!L105</f>
        <v>0</v>
      </c>
      <c r="C25" s="153">
        <f>'SO 3211'!M105</f>
        <v>0</v>
      </c>
      <c r="D25" s="153">
        <f>'SO 3211'!I105</f>
        <v>0</v>
      </c>
      <c r="E25" s="154">
        <f>'SO 3211'!S105</f>
        <v>2.04</v>
      </c>
      <c r="F25" s="154">
        <f>'SO 3211'!V105</f>
        <v>0.67</v>
      </c>
      <c r="G25" s="147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</row>
    <row r="26" spans="1:26" x14ac:dyDescent="0.25">
      <c r="A26" s="1"/>
      <c r="B26" s="143"/>
      <c r="C26" s="143"/>
      <c r="D26" s="143"/>
      <c r="E26" s="142"/>
      <c r="F26" s="142"/>
    </row>
    <row r="27" spans="1:26" x14ac:dyDescent="0.25">
      <c r="A27" s="2" t="s">
        <v>82</v>
      </c>
      <c r="B27" s="153">
        <f>'SO 3211'!L106</f>
        <v>0</v>
      </c>
      <c r="C27" s="153">
        <f>'SO 3211'!M106</f>
        <v>0</v>
      </c>
      <c r="D27" s="153">
        <f>'SO 3211'!I106</f>
        <v>0</v>
      </c>
      <c r="E27" s="154">
        <f>'SO 3211'!S106</f>
        <v>12.84</v>
      </c>
      <c r="F27" s="154">
        <f>'SO 3211'!V106</f>
        <v>4.88</v>
      </c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7"/>
    </row>
    <row r="28" spans="1:26" x14ac:dyDescent="0.25">
      <c r="A28" s="1"/>
      <c r="B28" s="143"/>
      <c r="C28" s="143"/>
      <c r="D28" s="143"/>
      <c r="E28" s="142"/>
      <c r="F28" s="142"/>
    </row>
    <row r="29" spans="1:26" x14ac:dyDescent="0.25">
      <c r="A29" s="1"/>
      <c r="B29" s="143"/>
      <c r="C29" s="143"/>
      <c r="D29" s="143"/>
      <c r="E29" s="142"/>
      <c r="F29" s="142"/>
    </row>
    <row r="30" spans="1:26" x14ac:dyDescent="0.25">
      <c r="A30" s="1"/>
      <c r="B30" s="143"/>
      <c r="C30" s="143"/>
      <c r="D30" s="143"/>
      <c r="E30" s="142"/>
      <c r="F30" s="142"/>
    </row>
    <row r="31" spans="1:26" x14ac:dyDescent="0.25">
      <c r="A31" s="1"/>
      <c r="B31" s="143"/>
      <c r="C31" s="143"/>
      <c r="D31" s="143"/>
      <c r="E31" s="142"/>
      <c r="F31" s="142"/>
    </row>
    <row r="32" spans="1:26" x14ac:dyDescent="0.25">
      <c r="A32" s="1"/>
      <c r="B32" s="143"/>
      <c r="C32" s="143"/>
      <c r="D32" s="143"/>
      <c r="E32" s="142"/>
      <c r="F32" s="142"/>
    </row>
    <row r="33" spans="1:6" x14ac:dyDescent="0.25">
      <c r="A33" s="1"/>
      <c r="B33" s="143"/>
      <c r="C33" s="143"/>
      <c r="D33" s="143"/>
      <c r="E33" s="142"/>
      <c r="F33" s="142"/>
    </row>
    <row r="34" spans="1:6" x14ac:dyDescent="0.25">
      <c r="A34" s="1"/>
      <c r="B34" s="143"/>
      <c r="C34" s="143"/>
      <c r="D34" s="143"/>
      <c r="E34" s="142"/>
      <c r="F34" s="142"/>
    </row>
    <row r="35" spans="1:6" x14ac:dyDescent="0.25">
      <c r="A35" s="1"/>
      <c r="B35" s="143"/>
      <c r="C35" s="143"/>
      <c r="D35" s="143"/>
      <c r="E35" s="142"/>
      <c r="F35" s="142"/>
    </row>
    <row r="36" spans="1:6" x14ac:dyDescent="0.25">
      <c r="A36" s="1"/>
      <c r="B36" s="143"/>
      <c r="C36" s="143"/>
      <c r="D36" s="143"/>
      <c r="E36" s="142"/>
      <c r="F36" s="142"/>
    </row>
    <row r="37" spans="1:6" x14ac:dyDescent="0.25">
      <c r="A37" s="1"/>
      <c r="B37" s="143"/>
      <c r="C37" s="143"/>
      <c r="D37" s="143"/>
      <c r="E37" s="142"/>
      <c r="F37" s="142"/>
    </row>
    <row r="38" spans="1:6" x14ac:dyDescent="0.25">
      <c r="A38" s="1"/>
      <c r="B38" s="143"/>
      <c r="C38" s="143"/>
      <c r="D38" s="143"/>
      <c r="E38" s="142"/>
      <c r="F38" s="142"/>
    </row>
    <row r="39" spans="1:6" x14ac:dyDescent="0.25">
      <c r="A39" s="1"/>
      <c r="B39" s="143"/>
      <c r="C39" s="143"/>
      <c r="D39" s="143"/>
      <c r="E39" s="142"/>
      <c r="F39" s="142"/>
    </row>
    <row r="40" spans="1:6" x14ac:dyDescent="0.25">
      <c r="A40" s="1"/>
      <c r="B40" s="143"/>
      <c r="C40" s="143"/>
      <c r="D40" s="143"/>
      <c r="E40" s="142"/>
      <c r="F40" s="142"/>
    </row>
    <row r="41" spans="1:6" x14ac:dyDescent="0.25">
      <c r="A41" s="1"/>
      <c r="B41" s="143"/>
      <c r="C41" s="143"/>
      <c r="D41" s="143"/>
      <c r="E41" s="142"/>
      <c r="F41" s="142"/>
    </row>
    <row r="42" spans="1:6" x14ac:dyDescent="0.25">
      <c r="A42" s="1"/>
      <c r="B42" s="143"/>
      <c r="C42" s="143"/>
      <c r="D42" s="143"/>
      <c r="E42" s="142"/>
      <c r="F42" s="142"/>
    </row>
    <row r="43" spans="1:6" x14ac:dyDescent="0.25">
      <c r="A43" s="1"/>
      <c r="B43" s="143"/>
      <c r="C43" s="143"/>
      <c r="D43" s="143"/>
      <c r="E43" s="142"/>
      <c r="F43" s="142"/>
    </row>
    <row r="44" spans="1:6" x14ac:dyDescent="0.25">
      <c r="A44" s="1"/>
      <c r="B44" s="143"/>
      <c r="C44" s="143"/>
      <c r="D44" s="143"/>
      <c r="E44" s="142"/>
      <c r="F44" s="142"/>
    </row>
    <row r="45" spans="1:6" x14ac:dyDescent="0.25">
      <c r="A45" s="1"/>
      <c r="B45" s="143"/>
      <c r="C45" s="143"/>
      <c r="D45" s="143"/>
      <c r="E45" s="142"/>
      <c r="F45" s="142"/>
    </row>
    <row r="46" spans="1:6" x14ac:dyDescent="0.25">
      <c r="A46" s="1"/>
      <c r="B46" s="143"/>
      <c r="C46" s="143"/>
      <c r="D46" s="143"/>
      <c r="E46" s="142"/>
      <c r="F46" s="142"/>
    </row>
    <row r="47" spans="1:6" x14ac:dyDescent="0.25">
      <c r="A47" s="1"/>
      <c r="B47" s="143"/>
      <c r="C47" s="143"/>
      <c r="D47" s="143"/>
      <c r="E47" s="142"/>
      <c r="F47" s="142"/>
    </row>
    <row r="48" spans="1:6" x14ac:dyDescent="0.25">
      <c r="A48" s="1"/>
      <c r="B48" s="143"/>
      <c r="C48" s="143"/>
      <c r="D48" s="143"/>
      <c r="E48" s="142"/>
      <c r="F48" s="142"/>
    </row>
    <row r="49" spans="1:6" x14ac:dyDescent="0.25">
      <c r="A49" s="1"/>
      <c r="B49" s="143"/>
      <c r="C49" s="143"/>
      <c r="D49" s="143"/>
      <c r="E49" s="142"/>
      <c r="F49" s="142"/>
    </row>
    <row r="50" spans="1:6" x14ac:dyDescent="0.25">
      <c r="A50" s="1"/>
      <c r="B50" s="143"/>
      <c r="C50" s="143"/>
      <c r="D50" s="143"/>
      <c r="E50" s="142"/>
      <c r="F50" s="142"/>
    </row>
    <row r="51" spans="1:6" x14ac:dyDescent="0.25">
      <c r="A51" s="1"/>
      <c r="B51" s="143"/>
      <c r="C51" s="143"/>
      <c r="D51" s="143"/>
      <c r="E51" s="142"/>
      <c r="F51" s="142"/>
    </row>
    <row r="52" spans="1:6" x14ac:dyDescent="0.25">
      <c r="A52" s="1"/>
      <c r="B52" s="143"/>
      <c r="C52" s="143"/>
      <c r="D52" s="143"/>
      <c r="E52" s="142"/>
      <c r="F52" s="142"/>
    </row>
    <row r="53" spans="1:6" x14ac:dyDescent="0.25">
      <c r="A53" s="1"/>
      <c r="B53" s="143"/>
      <c r="C53" s="143"/>
      <c r="D53" s="143"/>
      <c r="E53" s="142"/>
      <c r="F53" s="142"/>
    </row>
    <row r="54" spans="1:6" x14ac:dyDescent="0.25">
      <c r="A54" s="1"/>
      <c r="B54" s="143"/>
      <c r="C54" s="143"/>
      <c r="D54" s="143"/>
      <c r="E54" s="142"/>
      <c r="F54" s="142"/>
    </row>
    <row r="55" spans="1:6" x14ac:dyDescent="0.25">
      <c r="A55" s="1"/>
      <c r="B55" s="143"/>
      <c r="C55" s="143"/>
      <c r="D55" s="143"/>
      <c r="E55" s="142"/>
      <c r="F55" s="142"/>
    </row>
    <row r="56" spans="1:6" x14ac:dyDescent="0.25">
      <c r="A56" s="1"/>
      <c r="B56" s="143"/>
      <c r="C56" s="143"/>
      <c r="D56" s="143"/>
      <c r="E56" s="142"/>
      <c r="F56" s="142"/>
    </row>
    <row r="57" spans="1:6" x14ac:dyDescent="0.25">
      <c r="A57" s="1"/>
      <c r="B57" s="143"/>
      <c r="C57" s="143"/>
      <c r="D57" s="143"/>
      <c r="E57" s="142"/>
      <c r="F57" s="142"/>
    </row>
    <row r="58" spans="1:6" x14ac:dyDescent="0.25">
      <c r="A58" s="1"/>
      <c r="B58" s="143"/>
      <c r="C58" s="143"/>
      <c r="D58" s="143"/>
      <c r="E58" s="142"/>
      <c r="F58" s="142"/>
    </row>
    <row r="59" spans="1:6" x14ac:dyDescent="0.25">
      <c r="A59" s="1"/>
      <c r="B59" s="143"/>
      <c r="C59" s="143"/>
      <c r="D59" s="143"/>
      <c r="E59" s="142"/>
      <c r="F59" s="142"/>
    </row>
    <row r="60" spans="1:6" x14ac:dyDescent="0.25">
      <c r="A60" s="1"/>
      <c r="B60" s="143"/>
      <c r="C60" s="143"/>
      <c r="D60" s="143"/>
      <c r="E60" s="142"/>
      <c r="F60" s="142"/>
    </row>
    <row r="61" spans="1:6" x14ac:dyDescent="0.25">
      <c r="A61" s="1"/>
      <c r="B61" s="143"/>
      <c r="C61" s="143"/>
      <c r="D61" s="143"/>
      <c r="E61" s="142"/>
      <c r="F61" s="142"/>
    </row>
    <row r="62" spans="1:6" x14ac:dyDescent="0.25">
      <c r="A62" s="1"/>
      <c r="B62" s="143"/>
      <c r="C62" s="143"/>
      <c r="D62" s="143"/>
      <c r="E62" s="142"/>
      <c r="F62" s="142"/>
    </row>
    <row r="63" spans="1:6" x14ac:dyDescent="0.25">
      <c r="A63" s="1"/>
      <c r="B63" s="143"/>
      <c r="C63" s="143"/>
      <c r="D63" s="143"/>
      <c r="E63" s="142"/>
      <c r="F63" s="142"/>
    </row>
    <row r="64" spans="1:6" x14ac:dyDescent="0.25">
      <c r="A64" s="1"/>
      <c r="B64" s="143"/>
      <c r="C64" s="143"/>
      <c r="D64" s="143"/>
      <c r="E64" s="142"/>
      <c r="F64" s="142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6"/>
  <sheetViews>
    <sheetView workbookViewId="0">
      <pane ySplit="8" topLeftCell="A9" activePane="bottomLeft" state="frozen"/>
      <selection pane="bottomLeft" activeCell="G4" sqref="G4"/>
    </sheetView>
  </sheetViews>
  <sheetFormatPr defaultColWidth="0" defaultRowHeight="15" x14ac:dyDescent="0.25"/>
  <cols>
    <col min="1" max="1" width="4.7109375" customWidth="1"/>
    <col min="2" max="2" width="0" hidden="1" customWidth="1"/>
    <col min="3" max="3" width="10.5703125" customWidth="1"/>
    <col min="4" max="4" width="39" customWidth="1"/>
    <col min="5" max="5" width="4.140625" customWidth="1"/>
    <col min="6" max="6" width="8.28515625" customWidth="1"/>
    <col min="7" max="8" width="8.7109375" customWidth="1"/>
    <col min="9" max="9" width="10" customWidth="1"/>
    <col min="10" max="15" width="0" hidden="1" customWidth="1"/>
    <col min="16" max="16" width="6.85546875" customWidth="1"/>
    <col min="17" max="18" width="0" hidden="1" customWidth="1"/>
    <col min="19" max="19" width="7.14062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8"/>
      <c r="B1" s="158"/>
      <c r="C1" s="208" t="s">
        <v>23</v>
      </c>
      <c r="D1" s="209"/>
      <c r="E1" s="209"/>
      <c r="F1" s="209"/>
      <c r="G1" s="209"/>
      <c r="H1" s="210"/>
      <c r="I1" s="159" t="s">
        <v>21</v>
      </c>
      <c r="J1" s="158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58"/>
      <c r="B2" s="158"/>
      <c r="C2" s="208" t="s">
        <v>24</v>
      </c>
      <c r="D2" s="209"/>
      <c r="E2" s="209"/>
      <c r="F2" s="209"/>
      <c r="G2" s="209"/>
      <c r="H2" s="210"/>
      <c r="I2" s="159" t="s">
        <v>19</v>
      </c>
      <c r="J2" s="158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58"/>
      <c r="B3" s="158"/>
      <c r="C3" s="208" t="s">
        <v>25</v>
      </c>
      <c r="D3" s="209"/>
      <c r="E3" s="209"/>
      <c r="F3" s="209"/>
      <c r="G3" s="209"/>
      <c r="H3" s="210"/>
      <c r="I3" s="159" t="s">
        <v>93</v>
      </c>
      <c r="J3" s="158"/>
      <c r="K3" s="3"/>
      <c r="L3" s="3"/>
      <c r="M3" s="3"/>
      <c r="N3" s="3"/>
      <c r="O3" s="3"/>
      <c r="P3" s="191"/>
      <c r="Q3" s="1"/>
      <c r="R3" s="1"/>
      <c r="S3" s="192"/>
      <c r="V3" s="3"/>
    </row>
    <row r="4" spans="1:26" x14ac:dyDescent="0.25">
      <c r="A4" s="3"/>
      <c r="B4" s="3"/>
      <c r="C4" s="194" t="s">
        <v>267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3"/>
      <c r="C5" s="5" t="s">
        <v>17</v>
      </c>
      <c r="D5" s="3"/>
      <c r="E5" s="3"/>
      <c r="F5" s="3"/>
      <c r="G5" s="3"/>
      <c r="H5" s="3"/>
      <c r="I5" s="193">
        <v>43853</v>
      </c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5" t="s">
        <v>18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5"/>
      <c r="B7" s="15"/>
      <c r="C7" s="16" t="s">
        <v>70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"/>
      <c r="R7" s="1"/>
      <c r="S7" s="15"/>
      <c r="V7" s="15"/>
    </row>
    <row r="8" spans="1:26" ht="15.75" x14ac:dyDescent="0.25">
      <c r="A8" s="161" t="s">
        <v>83</v>
      </c>
      <c r="B8" s="161" t="s">
        <v>84</v>
      </c>
      <c r="C8" s="161" t="s">
        <v>85</v>
      </c>
      <c r="D8" s="161" t="s">
        <v>86</v>
      </c>
      <c r="E8" s="161" t="s">
        <v>87</v>
      </c>
      <c r="F8" s="161" t="s">
        <v>88</v>
      </c>
      <c r="G8" s="161" t="s">
        <v>61</v>
      </c>
      <c r="H8" s="161" t="s">
        <v>62</v>
      </c>
      <c r="I8" s="161" t="s">
        <v>89</v>
      </c>
      <c r="J8" s="161"/>
      <c r="K8" s="161"/>
      <c r="L8" s="161"/>
      <c r="M8" s="161"/>
      <c r="N8" s="161"/>
      <c r="O8" s="161"/>
      <c r="P8" s="161" t="s">
        <v>90</v>
      </c>
      <c r="Q8" s="155"/>
      <c r="R8" s="155"/>
      <c r="S8" s="161" t="s">
        <v>91</v>
      </c>
      <c r="T8" s="157"/>
      <c r="U8" s="157"/>
      <c r="V8" s="161" t="s">
        <v>92</v>
      </c>
      <c r="W8" s="156"/>
      <c r="X8" s="156"/>
      <c r="Y8" s="156"/>
      <c r="Z8" s="156"/>
    </row>
    <row r="9" spans="1:26" x14ac:dyDescent="0.25">
      <c r="A9" s="144"/>
      <c r="B9" s="144"/>
      <c r="C9" s="162"/>
      <c r="D9" s="148" t="s">
        <v>71</v>
      </c>
      <c r="E9" s="144"/>
      <c r="F9" s="163"/>
      <c r="G9" s="145"/>
      <c r="H9" s="145"/>
      <c r="I9" s="145"/>
      <c r="J9" s="144"/>
      <c r="K9" s="144"/>
      <c r="L9" s="144"/>
      <c r="M9" s="144"/>
      <c r="N9" s="144"/>
      <c r="O9" s="144"/>
      <c r="P9" s="144"/>
      <c r="Q9" s="150"/>
      <c r="R9" s="150"/>
      <c r="S9" s="144"/>
      <c r="T9" s="147"/>
      <c r="U9" s="147"/>
      <c r="V9" s="144"/>
      <c r="W9" s="147"/>
      <c r="X9" s="147"/>
      <c r="Y9" s="147"/>
      <c r="Z9" s="147"/>
    </row>
    <row r="10" spans="1:26" x14ac:dyDescent="0.25">
      <c r="A10" s="150"/>
      <c r="B10" s="150"/>
      <c r="C10" s="150"/>
      <c r="D10" s="150" t="s">
        <v>72</v>
      </c>
      <c r="E10" s="150"/>
      <c r="F10" s="164"/>
      <c r="G10" s="151"/>
      <c r="H10" s="151"/>
      <c r="I10" s="151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47"/>
      <c r="U10" s="147"/>
      <c r="V10" s="150"/>
      <c r="W10" s="147"/>
      <c r="X10" s="147"/>
      <c r="Y10" s="147"/>
      <c r="Z10" s="147"/>
    </row>
    <row r="11" spans="1:26" ht="24.95" customHeight="1" x14ac:dyDescent="0.25">
      <c r="A11" s="168">
        <v>1</v>
      </c>
      <c r="B11" s="165" t="s">
        <v>94</v>
      </c>
      <c r="C11" s="170" t="s">
        <v>95</v>
      </c>
      <c r="D11" s="165" t="s">
        <v>96</v>
      </c>
      <c r="E11" s="165" t="s">
        <v>97</v>
      </c>
      <c r="F11" s="167">
        <v>173.13345000000001</v>
      </c>
      <c r="G11" s="167">
        <v>0</v>
      </c>
      <c r="H11" s="167">
        <v>0</v>
      </c>
      <c r="I11" s="167">
        <f>ROUND(F11*(G11+H11),2)</f>
        <v>0</v>
      </c>
      <c r="J11" s="165">
        <f>ROUND(F11*(N11),2)</f>
        <v>706.38</v>
      </c>
      <c r="K11" s="1">
        <f>ROUND(F11*(O11),2)</f>
        <v>0</v>
      </c>
      <c r="L11" s="1">
        <f>ROUND(F11*(G11),2)</f>
        <v>0</v>
      </c>
      <c r="M11" s="1">
        <f>ROUND(F11*(H11),2)</f>
        <v>0</v>
      </c>
      <c r="N11" s="1">
        <v>4.08</v>
      </c>
      <c r="O11" s="1"/>
      <c r="P11" s="164">
        <v>5.9999999999999995E-4</v>
      </c>
      <c r="Q11" s="160"/>
      <c r="R11" s="160">
        <v>5.9999999999999995E-4</v>
      </c>
      <c r="S11" s="150">
        <f>ROUND(F11*(P11),3)</f>
        <v>0.104</v>
      </c>
      <c r="V11" s="164"/>
      <c r="Z11">
        <v>0</v>
      </c>
    </row>
    <row r="12" spans="1:26" x14ac:dyDescent="0.25">
      <c r="A12" s="165"/>
      <c r="B12" s="165"/>
      <c r="C12" s="169"/>
      <c r="D12" s="170" t="s">
        <v>98</v>
      </c>
      <c r="E12" s="165"/>
      <c r="F12" s="167">
        <v>173.13345000000001</v>
      </c>
      <c r="G12" s="167"/>
      <c r="H12" s="167"/>
      <c r="I12" s="167"/>
      <c r="J12" s="165"/>
      <c r="K12" s="1"/>
      <c r="L12" s="1"/>
      <c r="M12" s="1"/>
      <c r="N12" s="1"/>
      <c r="O12" s="1"/>
      <c r="P12" s="1"/>
      <c r="Q12" s="1"/>
      <c r="R12" s="1"/>
      <c r="S12" s="1"/>
      <c r="V12" s="1"/>
    </row>
    <row r="13" spans="1:26" ht="24.95" customHeight="1" x14ac:dyDescent="0.25">
      <c r="A13" s="168">
        <v>2</v>
      </c>
      <c r="B13" s="165" t="s">
        <v>94</v>
      </c>
      <c r="C13" s="170" t="s">
        <v>99</v>
      </c>
      <c r="D13" s="165" t="s">
        <v>100</v>
      </c>
      <c r="E13" s="165" t="s">
        <v>101</v>
      </c>
      <c r="F13" s="167">
        <v>51.800000000000004</v>
      </c>
      <c r="G13" s="167">
        <v>0</v>
      </c>
      <c r="H13" s="167">
        <v>0</v>
      </c>
      <c r="I13" s="167">
        <f>ROUND(F13*(G13+H13),2)</f>
        <v>0</v>
      </c>
      <c r="J13" s="165">
        <f>ROUND(F13*(N13),2)</f>
        <v>723.13</v>
      </c>
      <c r="K13" s="1">
        <f>ROUND(F13*(O13),2)</f>
        <v>0</v>
      </c>
      <c r="L13" s="1">
        <f>ROUND(F13*(G13),2)</f>
        <v>0</v>
      </c>
      <c r="M13" s="1">
        <f>ROUND(F13*(H13),2)</f>
        <v>0</v>
      </c>
      <c r="N13" s="1">
        <v>13.96</v>
      </c>
      <c r="O13" s="1"/>
      <c r="P13" s="164">
        <v>2.1000000000000001E-4</v>
      </c>
      <c r="Q13" s="160"/>
      <c r="R13" s="160">
        <v>2.1000000000000001E-4</v>
      </c>
      <c r="S13" s="150">
        <f>ROUND(F13*(P13),3)</f>
        <v>1.0999999999999999E-2</v>
      </c>
      <c r="V13" s="164">
        <f>ROUND(F13*(X13),3)</f>
        <v>3.2629999999999999</v>
      </c>
      <c r="X13">
        <v>6.3E-2</v>
      </c>
      <c r="Z13">
        <v>0</v>
      </c>
    </row>
    <row r="14" spans="1:26" ht="12" customHeight="1" x14ac:dyDescent="0.25">
      <c r="A14" s="165"/>
      <c r="B14" s="165"/>
      <c r="C14" s="169"/>
      <c r="D14" s="169" t="s">
        <v>102</v>
      </c>
      <c r="E14" s="165"/>
      <c r="F14" s="166"/>
      <c r="G14" s="167"/>
      <c r="H14" s="167"/>
      <c r="I14" s="167"/>
      <c r="J14" s="165"/>
      <c r="K14" s="1"/>
      <c r="L14" s="1"/>
      <c r="M14" s="1"/>
      <c r="N14" s="1"/>
      <c r="O14" s="1"/>
      <c r="P14" s="1"/>
      <c r="Q14" s="1"/>
      <c r="R14" s="1"/>
      <c r="S14" s="1"/>
      <c r="V14" s="1"/>
    </row>
    <row r="15" spans="1:26" x14ac:dyDescent="0.25">
      <c r="A15" s="165"/>
      <c r="B15" s="165"/>
      <c r="C15" s="165"/>
      <c r="D15" s="171" t="s">
        <v>103</v>
      </c>
      <c r="E15" s="165"/>
      <c r="F15" s="167">
        <v>51.800000000000004</v>
      </c>
      <c r="G15" s="167"/>
      <c r="H15" s="167"/>
      <c r="I15" s="167"/>
      <c r="J15" s="165"/>
      <c r="K15" s="1"/>
      <c r="L15" s="1"/>
      <c r="M15" s="1"/>
      <c r="N15" s="1"/>
      <c r="O15" s="1"/>
      <c r="P15" s="1"/>
      <c r="Q15" s="1"/>
      <c r="R15" s="1"/>
      <c r="S15" s="1"/>
      <c r="V15" s="1"/>
    </row>
    <row r="16" spans="1:26" x14ac:dyDescent="0.25">
      <c r="A16" s="150"/>
      <c r="B16" s="150"/>
      <c r="C16" s="150"/>
      <c r="D16" s="150" t="s">
        <v>72</v>
      </c>
      <c r="E16" s="150"/>
      <c r="F16" s="164"/>
      <c r="G16" s="153">
        <f>ROUND((SUM(L10:L15))/1,2)</f>
        <v>0</v>
      </c>
      <c r="H16" s="153">
        <f>ROUND((SUM(M10:M15))/1,2)</f>
        <v>0</v>
      </c>
      <c r="I16" s="153">
        <f>ROUND((SUM(I10:I15))/1,2)</f>
        <v>0</v>
      </c>
      <c r="J16" s="150"/>
      <c r="K16" s="150"/>
      <c r="L16" s="150">
        <f>ROUND((SUM(L10:L15))/1,2)</f>
        <v>0</v>
      </c>
      <c r="M16" s="150">
        <f>ROUND((SUM(M10:M15))/1,2)</f>
        <v>0</v>
      </c>
      <c r="N16" s="150"/>
      <c r="O16" s="150"/>
      <c r="P16" s="172"/>
      <c r="Q16" s="150"/>
      <c r="R16" s="150"/>
      <c r="S16" s="172">
        <f>ROUND((SUM(S10:S15))/1,2)</f>
        <v>0.12</v>
      </c>
      <c r="T16" s="147"/>
      <c r="U16" s="147"/>
      <c r="V16" s="2">
        <f>ROUND((SUM(V10:V15))/1,2)</f>
        <v>3.26</v>
      </c>
      <c r="W16" s="147"/>
      <c r="X16" s="147"/>
      <c r="Y16" s="147"/>
      <c r="Z16" s="147"/>
    </row>
    <row r="17" spans="1:26" x14ac:dyDescent="0.25">
      <c r="A17" s="1"/>
      <c r="B17" s="1"/>
      <c r="C17" s="1"/>
      <c r="D17" s="1"/>
      <c r="E17" s="1"/>
      <c r="F17" s="160"/>
      <c r="G17" s="143"/>
      <c r="H17" s="143"/>
      <c r="I17" s="143"/>
      <c r="J17" s="1"/>
      <c r="K17" s="1"/>
      <c r="L17" s="1"/>
      <c r="M17" s="1"/>
      <c r="N17" s="1"/>
      <c r="O17" s="1"/>
      <c r="P17" s="1"/>
      <c r="Q17" s="1"/>
      <c r="R17" s="1"/>
      <c r="S17" s="1"/>
      <c r="V17" s="1"/>
    </row>
    <row r="18" spans="1:26" x14ac:dyDescent="0.25">
      <c r="A18" s="150"/>
      <c r="B18" s="150"/>
      <c r="C18" s="150"/>
      <c r="D18" s="150" t="s">
        <v>73</v>
      </c>
      <c r="E18" s="150"/>
      <c r="F18" s="164"/>
      <c r="G18" s="151"/>
      <c r="H18" s="151"/>
      <c r="I18" s="151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47"/>
      <c r="U18" s="147"/>
      <c r="V18" s="150"/>
      <c r="W18" s="147"/>
      <c r="X18" s="147"/>
      <c r="Y18" s="147"/>
      <c r="Z18" s="147"/>
    </row>
    <row r="19" spans="1:26" ht="24.95" customHeight="1" x14ac:dyDescent="0.25">
      <c r="A19" s="168">
        <v>3</v>
      </c>
      <c r="B19" s="165" t="s">
        <v>104</v>
      </c>
      <c r="C19" s="170" t="s">
        <v>105</v>
      </c>
      <c r="D19" s="165" t="s">
        <v>106</v>
      </c>
      <c r="E19" s="165" t="s">
        <v>101</v>
      </c>
      <c r="F19" s="167">
        <v>52.16</v>
      </c>
      <c r="G19" s="167">
        <v>0</v>
      </c>
      <c r="H19" s="167">
        <v>0</v>
      </c>
      <c r="I19" s="167">
        <f>ROUND(F19*(G19+H19),2)</f>
        <v>0</v>
      </c>
      <c r="J19" s="165">
        <f>ROUND(F19*(N19),2)</f>
        <v>78.239999999999995</v>
      </c>
      <c r="K19" s="1">
        <f>ROUND(F19*(O19),2)</f>
        <v>0</v>
      </c>
      <c r="L19" s="1">
        <f>ROUND(F19*(G19),2)</f>
        <v>0</v>
      </c>
      <c r="M19" s="1">
        <f>ROUND(F19*(H19),2)</f>
        <v>0</v>
      </c>
      <c r="N19" s="1">
        <v>1.5</v>
      </c>
      <c r="O19" s="1"/>
      <c r="P19" s="160"/>
      <c r="Q19" s="160"/>
      <c r="R19" s="160"/>
      <c r="S19" s="150"/>
      <c r="V19" s="164"/>
      <c r="Z19">
        <v>0</v>
      </c>
    </row>
    <row r="20" spans="1:26" ht="12" customHeight="1" x14ac:dyDescent="0.25">
      <c r="A20" s="165"/>
      <c r="B20" s="165"/>
      <c r="C20" s="169"/>
      <c r="D20" s="169" t="s">
        <v>107</v>
      </c>
      <c r="E20" s="165"/>
      <c r="F20" s="166"/>
      <c r="G20" s="167"/>
      <c r="H20" s="167"/>
      <c r="I20" s="167"/>
      <c r="J20" s="165"/>
      <c r="K20" s="1"/>
      <c r="L20" s="1"/>
      <c r="M20" s="1"/>
      <c r="N20" s="1"/>
      <c r="O20" s="1"/>
      <c r="P20" s="1"/>
      <c r="Q20" s="1"/>
      <c r="R20" s="1"/>
      <c r="S20" s="1"/>
      <c r="V20" s="1"/>
    </row>
    <row r="21" spans="1:26" x14ac:dyDescent="0.25">
      <c r="A21" s="165"/>
      <c r="B21" s="165"/>
      <c r="C21" s="165"/>
      <c r="D21" s="171" t="s">
        <v>108</v>
      </c>
      <c r="E21" s="165"/>
      <c r="F21" s="167">
        <v>21.599999999999998</v>
      </c>
      <c r="G21" s="167"/>
      <c r="H21" s="167"/>
      <c r="I21" s="167"/>
      <c r="J21" s="165"/>
      <c r="K21" s="1"/>
      <c r="L21" s="1"/>
      <c r="M21" s="1"/>
      <c r="N21" s="1"/>
      <c r="O21" s="1"/>
      <c r="P21" s="1"/>
      <c r="Q21" s="1"/>
      <c r="R21" s="1"/>
      <c r="S21" s="1"/>
      <c r="V21" s="1"/>
    </row>
    <row r="22" spans="1:26" ht="12" customHeight="1" x14ac:dyDescent="0.25">
      <c r="A22" s="165"/>
      <c r="B22" s="165"/>
      <c r="C22" s="169"/>
      <c r="D22" s="169" t="s">
        <v>109</v>
      </c>
      <c r="E22" s="165"/>
      <c r="F22" s="166"/>
      <c r="G22" s="167"/>
      <c r="H22" s="167"/>
      <c r="I22" s="167"/>
      <c r="J22" s="165"/>
      <c r="K22" s="1"/>
      <c r="L22" s="1"/>
      <c r="M22" s="1"/>
      <c r="N22" s="1"/>
      <c r="O22" s="1"/>
      <c r="P22" s="1"/>
      <c r="Q22" s="1"/>
      <c r="R22" s="1"/>
      <c r="S22" s="1"/>
      <c r="V22" s="1"/>
    </row>
    <row r="23" spans="1:26" x14ac:dyDescent="0.25">
      <c r="A23" s="165"/>
      <c r="B23" s="165"/>
      <c r="C23" s="165"/>
      <c r="D23" s="171" t="s">
        <v>110</v>
      </c>
      <c r="E23" s="165"/>
      <c r="F23" s="167">
        <v>30.560000000000002</v>
      </c>
      <c r="G23" s="167"/>
      <c r="H23" s="167"/>
      <c r="I23" s="167"/>
      <c r="J23" s="165"/>
      <c r="K23" s="1"/>
      <c r="L23" s="1"/>
      <c r="M23" s="1"/>
      <c r="N23" s="1"/>
      <c r="O23" s="1"/>
      <c r="P23" s="1"/>
      <c r="Q23" s="1"/>
      <c r="R23" s="1"/>
      <c r="S23" s="1"/>
      <c r="V23" s="1"/>
    </row>
    <row r="24" spans="1:26" ht="24.95" customHeight="1" x14ac:dyDescent="0.25">
      <c r="A24" s="168">
        <v>4</v>
      </c>
      <c r="B24" s="165" t="s">
        <v>111</v>
      </c>
      <c r="C24" s="170" t="s">
        <v>112</v>
      </c>
      <c r="D24" s="165" t="s">
        <v>113</v>
      </c>
      <c r="E24" s="165" t="s">
        <v>101</v>
      </c>
      <c r="F24" s="167">
        <v>10.56</v>
      </c>
      <c r="G24" s="167">
        <v>0</v>
      </c>
      <c r="H24" s="167">
        <v>0</v>
      </c>
      <c r="I24" s="167">
        <f>ROUND(F24*(G24+H24),2)</f>
        <v>0</v>
      </c>
      <c r="J24" s="165">
        <f>ROUND(F24*(N24),2)</f>
        <v>954.62</v>
      </c>
      <c r="K24" s="1">
        <f>ROUND(F24*(O24),2)</f>
        <v>0</v>
      </c>
      <c r="L24" s="1">
        <f>ROUND(F24*(G24),2)</f>
        <v>0</v>
      </c>
      <c r="M24" s="1">
        <f>ROUND(F24*(H24),2)</f>
        <v>0</v>
      </c>
      <c r="N24" s="1">
        <v>90.4</v>
      </c>
      <c r="O24" s="1"/>
      <c r="P24" s="160"/>
      <c r="Q24" s="160"/>
      <c r="R24" s="160"/>
      <c r="S24" s="150"/>
      <c r="V24" s="164"/>
      <c r="Z24">
        <v>0</v>
      </c>
    </row>
    <row r="25" spans="1:26" ht="24.95" customHeight="1" x14ac:dyDescent="0.25">
      <c r="A25" s="168">
        <v>5</v>
      </c>
      <c r="B25" s="165" t="s">
        <v>111</v>
      </c>
      <c r="C25" s="170" t="s">
        <v>114</v>
      </c>
      <c r="D25" s="165" t="s">
        <v>115</v>
      </c>
      <c r="E25" s="165" t="s">
        <v>101</v>
      </c>
      <c r="F25" s="167">
        <v>3</v>
      </c>
      <c r="G25" s="167">
        <v>0</v>
      </c>
      <c r="H25" s="167">
        <v>0</v>
      </c>
      <c r="I25" s="167">
        <f>ROUND(F25*(G25+H25),2)</f>
        <v>0</v>
      </c>
      <c r="J25" s="165">
        <f>ROUND(F25*(N25),2)</f>
        <v>139.5</v>
      </c>
      <c r="K25" s="1">
        <f>ROUND(F25*(O25),2)</f>
        <v>0</v>
      </c>
      <c r="L25" s="1">
        <f>ROUND(F25*(G25),2)</f>
        <v>0</v>
      </c>
      <c r="M25" s="1">
        <f>ROUND(F25*(H25),2)</f>
        <v>0</v>
      </c>
      <c r="N25" s="1">
        <v>46.5</v>
      </c>
      <c r="O25" s="1"/>
      <c r="P25" s="160"/>
      <c r="Q25" s="160"/>
      <c r="R25" s="160"/>
      <c r="S25" s="150"/>
      <c r="V25" s="164"/>
      <c r="Z25">
        <v>0</v>
      </c>
    </row>
    <row r="26" spans="1:26" ht="24.95" customHeight="1" x14ac:dyDescent="0.25">
      <c r="A26" s="168">
        <v>6</v>
      </c>
      <c r="B26" s="165" t="s">
        <v>111</v>
      </c>
      <c r="C26" s="170" t="s">
        <v>116</v>
      </c>
      <c r="D26" s="165" t="s">
        <v>117</v>
      </c>
      <c r="E26" s="165" t="s">
        <v>101</v>
      </c>
      <c r="F26" s="167">
        <v>84.24</v>
      </c>
      <c r="G26" s="167">
        <v>0</v>
      </c>
      <c r="H26" s="167">
        <v>0</v>
      </c>
      <c r="I26" s="167">
        <f>ROUND(F26*(G26+H26),2)</f>
        <v>0</v>
      </c>
      <c r="J26" s="165">
        <f>ROUND(F26*(N26),2)</f>
        <v>2264.37</v>
      </c>
      <c r="K26" s="1">
        <f>ROUND(F26*(O26),2)</f>
        <v>0</v>
      </c>
      <c r="L26" s="1">
        <f>ROUND(F26*(G26),2)</f>
        <v>0</v>
      </c>
      <c r="M26" s="1">
        <f>ROUND(F26*(H26),2)</f>
        <v>0</v>
      </c>
      <c r="N26" s="1">
        <v>26.88</v>
      </c>
      <c r="O26" s="1"/>
      <c r="P26" s="160"/>
      <c r="Q26" s="160"/>
      <c r="R26" s="160"/>
      <c r="S26" s="150"/>
      <c r="V26" s="164"/>
      <c r="Z26">
        <v>0</v>
      </c>
    </row>
    <row r="27" spans="1:26" ht="12" customHeight="1" x14ac:dyDescent="0.25">
      <c r="A27" s="165"/>
      <c r="B27" s="165"/>
      <c r="C27" s="169"/>
      <c r="D27" s="169" t="s">
        <v>118</v>
      </c>
      <c r="E27" s="165"/>
      <c r="F27" s="166"/>
      <c r="G27" s="167"/>
      <c r="H27" s="167"/>
      <c r="I27" s="167"/>
      <c r="J27" s="165"/>
      <c r="K27" s="1"/>
      <c r="L27" s="1"/>
      <c r="M27" s="1"/>
      <c r="N27" s="1"/>
      <c r="O27" s="1"/>
      <c r="P27" s="1"/>
      <c r="Q27" s="1"/>
      <c r="R27" s="1"/>
      <c r="S27" s="1"/>
      <c r="V27" s="1"/>
    </row>
    <row r="28" spans="1:26" x14ac:dyDescent="0.25">
      <c r="A28" s="165"/>
      <c r="B28" s="165"/>
      <c r="C28" s="165"/>
      <c r="D28" s="171" t="s">
        <v>119</v>
      </c>
      <c r="E28" s="165"/>
      <c r="F28" s="167">
        <v>84.24</v>
      </c>
      <c r="G28" s="167"/>
      <c r="H28" s="167"/>
      <c r="I28" s="167"/>
      <c r="J28" s="165"/>
      <c r="K28" s="1"/>
      <c r="L28" s="1"/>
      <c r="M28" s="1"/>
      <c r="N28" s="1"/>
      <c r="O28" s="1"/>
      <c r="P28" s="1"/>
      <c r="Q28" s="1" t="s">
        <v>120</v>
      </c>
      <c r="R28" s="1"/>
      <c r="S28" s="1"/>
      <c r="V28" s="1"/>
    </row>
    <row r="29" spans="1:26" ht="24.95" customHeight="1" x14ac:dyDescent="0.25">
      <c r="A29" s="168">
        <v>7</v>
      </c>
      <c r="B29" s="165" t="s">
        <v>111</v>
      </c>
      <c r="C29" s="170" t="s">
        <v>121</v>
      </c>
      <c r="D29" s="165" t="s">
        <v>122</v>
      </c>
      <c r="E29" s="165" t="s">
        <v>123</v>
      </c>
      <c r="F29" s="167">
        <v>24.1</v>
      </c>
      <c r="G29" s="167">
        <v>0</v>
      </c>
      <c r="H29" s="167">
        <v>0</v>
      </c>
      <c r="I29" s="167">
        <f>ROUND(F29*(G29+H29),2)</f>
        <v>0</v>
      </c>
      <c r="J29" s="165">
        <f>ROUND(F29*(N29),2)</f>
        <v>1267.6600000000001</v>
      </c>
      <c r="K29" s="1">
        <f>ROUND(F29*(O29),2)</f>
        <v>0</v>
      </c>
      <c r="L29" s="1">
        <f>ROUND(F29*(G29),2)</f>
        <v>0</v>
      </c>
      <c r="M29" s="1">
        <f>ROUND(F29*(H29),2)</f>
        <v>0</v>
      </c>
      <c r="N29" s="1">
        <v>52.6</v>
      </c>
      <c r="O29" s="1"/>
      <c r="P29" s="164">
        <v>1.9E-2</v>
      </c>
      <c r="Q29" s="160"/>
      <c r="R29" s="160">
        <v>1.9E-2</v>
      </c>
      <c r="S29" s="150">
        <f>ROUND(F29*(P29),3)</f>
        <v>0.45800000000000002</v>
      </c>
      <c r="V29" s="164">
        <f>ROUND(F29*(X29),3)</f>
        <v>0.217</v>
      </c>
      <c r="X29">
        <v>8.9999999999999993E-3</v>
      </c>
      <c r="Z29">
        <v>0</v>
      </c>
    </row>
    <row r="30" spans="1:26" ht="12" customHeight="1" x14ac:dyDescent="0.25">
      <c r="A30" s="165"/>
      <c r="B30" s="165"/>
      <c r="C30" s="169"/>
      <c r="D30" s="169" t="s">
        <v>124</v>
      </c>
      <c r="E30" s="165"/>
      <c r="F30" s="166"/>
      <c r="G30" s="167"/>
      <c r="H30" s="167"/>
      <c r="I30" s="167"/>
      <c r="J30" s="165"/>
      <c r="K30" s="1"/>
      <c r="L30" s="1"/>
      <c r="M30" s="1"/>
      <c r="N30" s="1"/>
      <c r="O30" s="1"/>
      <c r="P30" s="1"/>
      <c r="Q30" s="1"/>
      <c r="R30" s="1"/>
      <c r="S30" s="1"/>
      <c r="V30" s="1"/>
    </row>
    <row r="31" spans="1:26" x14ac:dyDescent="0.25">
      <c r="A31" s="165"/>
      <c r="B31" s="165"/>
      <c r="C31" s="165"/>
      <c r="D31" s="171" t="s">
        <v>125</v>
      </c>
      <c r="E31" s="165"/>
      <c r="F31" s="167">
        <v>20</v>
      </c>
      <c r="G31" s="167"/>
      <c r="H31" s="167"/>
      <c r="I31" s="167"/>
      <c r="J31" s="165"/>
      <c r="K31" s="1"/>
      <c r="L31" s="1"/>
      <c r="M31" s="1"/>
      <c r="N31" s="1"/>
      <c r="O31" s="1"/>
      <c r="P31" s="1"/>
      <c r="Q31" s="1"/>
      <c r="R31" s="1"/>
      <c r="S31" s="1"/>
      <c r="V31" s="1"/>
    </row>
    <row r="32" spans="1:26" ht="12" customHeight="1" x14ac:dyDescent="0.25">
      <c r="A32" s="165"/>
      <c r="B32" s="165"/>
      <c r="C32" s="169"/>
      <c r="D32" s="169" t="s">
        <v>126</v>
      </c>
      <c r="E32" s="165"/>
      <c r="F32" s="166"/>
      <c r="G32" s="167"/>
      <c r="H32" s="167"/>
      <c r="I32" s="167"/>
      <c r="J32" s="165"/>
      <c r="K32" s="1"/>
      <c r="L32" s="1"/>
      <c r="M32" s="1"/>
      <c r="N32" s="1"/>
      <c r="O32" s="1"/>
      <c r="P32" s="1"/>
      <c r="Q32" s="1"/>
      <c r="R32" s="1"/>
      <c r="S32" s="1"/>
      <c r="V32" s="1"/>
    </row>
    <row r="33" spans="1:26" x14ac:dyDescent="0.25">
      <c r="A33" s="165"/>
      <c r="B33" s="165"/>
      <c r="C33" s="165"/>
      <c r="D33" s="171" t="s">
        <v>127</v>
      </c>
      <c r="E33" s="165"/>
      <c r="F33" s="167">
        <v>4.0999999999999996</v>
      </c>
      <c r="G33" s="167"/>
      <c r="H33" s="167"/>
      <c r="I33" s="167"/>
      <c r="J33" s="165"/>
      <c r="K33" s="1"/>
      <c r="L33" s="1"/>
      <c r="M33" s="1"/>
      <c r="N33" s="1"/>
      <c r="O33" s="1"/>
      <c r="P33" s="1"/>
      <c r="Q33" s="1"/>
      <c r="R33" s="1"/>
      <c r="S33" s="1"/>
      <c r="V33" s="1"/>
    </row>
    <row r="34" spans="1:26" ht="24.95" customHeight="1" x14ac:dyDescent="0.25">
      <c r="A34" s="168">
        <v>8</v>
      </c>
      <c r="B34" s="165" t="s">
        <v>111</v>
      </c>
      <c r="C34" s="170" t="s">
        <v>128</v>
      </c>
      <c r="D34" s="165" t="s">
        <v>129</v>
      </c>
      <c r="E34" s="165" t="s">
        <v>123</v>
      </c>
      <c r="F34" s="167">
        <v>80.97</v>
      </c>
      <c r="G34" s="167">
        <v>0</v>
      </c>
      <c r="H34" s="167">
        <v>0</v>
      </c>
      <c r="I34" s="167">
        <f>ROUND(F34*(G34+H34),2)</f>
        <v>0</v>
      </c>
      <c r="J34" s="165">
        <f>ROUND(F34*(N34),2)</f>
        <v>2249.35</v>
      </c>
      <c r="K34" s="1">
        <f>ROUND(F34*(O34),2)</f>
        <v>0</v>
      </c>
      <c r="L34" s="1">
        <f>ROUND(F34*(G34),2)</f>
        <v>0</v>
      </c>
      <c r="M34" s="1">
        <f>ROUND(F34*(H34),2)</f>
        <v>0</v>
      </c>
      <c r="N34" s="1">
        <v>27.78</v>
      </c>
      <c r="O34" s="1"/>
      <c r="P34" s="164">
        <v>1.4999999999999999E-2</v>
      </c>
      <c r="Q34" s="160"/>
      <c r="R34" s="160">
        <v>1.4999999999999999E-2</v>
      </c>
      <c r="S34" s="150">
        <f>ROUND(F34*(P34),3)</f>
        <v>1.2150000000000001</v>
      </c>
      <c r="V34" s="164">
        <f>ROUND(F34*(X34),3)</f>
        <v>0.72899999999999998</v>
      </c>
      <c r="X34">
        <v>8.9999999999999993E-3</v>
      </c>
      <c r="Z34">
        <v>0</v>
      </c>
    </row>
    <row r="35" spans="1:26" ht="12" customHeight="1" x14ac:dyDescent="0.25">
      <c r="A35" s="165"/>
      <c r="B35" s="165"/>
      <c r="C35" s="169"/>
      <c r="D35" s="169" t="s">
        <v>130</v>
      </c>
      <c r="E35" s="165"/>
      <c r="F35" s="166"/>
      <c r="G35" s="167"/>
      <c r="H35" s="167"/>
      <c r="I35" s="167"/>
      <c r="J35" s="165"/>
      <c r="K35" s="1"/>
      <c r="L35" s="1"/>
      <c r="M35" s="1"/>
      <c r="N35" s="1"/>
      <c r="O35" s="1"/>
      <c r="P35" s="1"/>
      <c r="Q35" s="1"/>
      <c r="R35" s="1"/>
      <c r="S35" s="1"/>
      <c r="V35" s="1"/>
    </row>
    <row r="36" spans="1:26" x14ac:dyDescent="0.25">
      <c r="A36" s="165"/>
      <c r="B36" s="165"/>
      <c r="C36" s="165"/>
      <c r="D36" s="171" t="s">
        <v>131</v>
      </c>
      <c r="E36" s="165"/>
      <c r="F36" s="167">
        <v>37.800000000000004</v>
      </c>
      <c r="G36" s="167"/>
      <c r="H36" s="167"/>
      <c r="I36" s="167"/>
      <c r="J36" s="165"/>
      <c r="K36" s="1"/>
      <c r="L36" s="1"/>
      <c r="M36" s="1"/>
      <c r="N36" s="1"/>
      <c r="O36" s="1"/>
      <c r="P36" s="1"/>
      <c r="Q36" s="1"/>
      <c r="R36" s="1"/>
      <c r="S36" s="1"/>
      <c r="V36" s="1"/>
    </row>
    <row r="37" spans="1:26" ht="12" customHeight="1" x14ac:dyDescent="0.25">
      <c r="A37" s="165"/>
      <c r="B37" s="165"/>
      <c r="C37" s="169"/>
      <c r="D37" s="169" t="s">
        <v>132</v>
      </c>
      <c r="E37" s="165"/>
      <c r="F37" s="166"/>
      <c r="G37" s="167"/>
      <c r="H37" s="167"/>
      <c r="I37" s="167"/>
      <c r="J37" s="165"/>
      <c r="K37" s="1"/>
      <c r="L37" s="1"/>
      <c r="M37" s="1"/>
      <c r="N37" s="1"/>
      <c r="O37" s="1"/>
      <c r="P37" s="1"/>
      <c r="Q37" s="1"/>
      <c r="R37" s="1"/>
      <c r="S37" s="1"/>
      <c r="V37" s="1"/>
    </row>
    <row r="38" spans="1:26" x14ac:dyDescent="0.25">
      <c r="A38" s="165"/>
      <c r="B38" s="165"/>
      <c r="C38" s="165"/>
      <c r="D38" s="171" t="s">
        <v>133</v>
      </c>
      <c r="E38" s="165"/>
      <c r="F38" s="167">
        <v>31.799999999999997</v>
      </c>
      <c r="G38" s="167"/>
      <c r="H38" s="167"/>
      <c r="I38" s="167"/>
      <c r="J38" s="165"/>
      <c r="K38" s="1"/>
      <c r="L38" s="1"/>
      <c r="M38" s="1"/>
      <c r="N38" s="1"/>
      <c r="O38" s="1"/>
      <c r="P38" s="1"/>
      <c r="Q38" s="1"/>
      <c r="R38" s="1"/>
      <c r="S38" s="1"/>
      <c r="V38" s="1"/>
    </row>
    <row r="39" spans="1:26" ht="12" customHeight="1" x14ac:dyDescent="0.25">
      <c r="A39" s="165"/>
      <c r="B39" s="165"/>
      <c r="C39" s="169"/>
      <c r="D39" s="169" t="s">
        <v>134</v>
      </c>
      <c r="E39" s="165"/>
      <c r="F39" s="166"/>
      <c r="G39" s="167"/>
      <c r="H39" s="167"/>
      <c r="I39" s="167"/>
      <c r="J39" s="165"/>
      <c r="K39" s="1"/>
      <c r="L39" s="1"/>
      <c r="M39" s="1"/>
      <c r="N39" s="1"/>
      <c r="O39" s="1"/>
      <c r="P39" s="1"/>
      <c r="Q39" s="1"/>
      <c r="R39" s="1"/>
      <c r="S39" s="1"/>
      <c r="V39" s="1"/>
    </row>
    <row r="40" spans="1:26" x14ac:dyDescent="0.25">
      <c r="A40" s="165"/>
      <c r="B40" s="165"/>
      <c r="C40" s="165"/>
      <c r="D40" s="171" t="s">
        <v>135</v>
      </c>
      <c r="E40" s="165"/>
      <c r="F40" s="167">
        <v>11.37</v>
      </c>
      <c r="G40" s="167"/>
      <c r="H40" s="167"/>
      <c r="I40" s="167"/>
      <c r="J40" s="165"/>
      <c r="K40" s="1"/>
      <c r="L40" s="1"/>
      <c r="M40" s="1"/>
      <c r="N40" s="1"/>
      <c r="O40" s="1"/>
      <c r="P40" s="1"/>
      <c r="Q40" s="1"/>
      <c r="R40" s="1"/>
      <c r="S40" s="1"/>
      <c r="V40" s="1"/>
    </row>
    <row r="41" spans="1:26" ht="24.95" customHeight="1" x14ac:dyDescent="0.25">
      <c r="A41" s="168">
        <v>9</v>
      </c>
      <c r="B41" s="165" t="s">
        <v>111</v>
      </c>
      <c r="C41" s="170" t="s">
        <v>136</v>
      </c>
      <c r="D41" s="165" t="s">
        <v>137</v>
      </c>
      <c r="E41" s="165" t="s">
        <v>101</v>
      </c>
      <c r="F41" s="167">
        <v>215.31825000000003</v>
      </c>
      <c r="G41" s="167">
        <v>0</v>
      </c>
      <c r="H41" s="167">
        <v>0</v>
      </c>
      <c r="I41" s="167">
        <f>ROUND(F41*(G41+H41),2)</f>
        <v>0</v>
      </c>
      <c r="J41" s="165">
        <f>ROUND(F41*(N41),2)</f>
        <v>3638.88</v>
      </c>
      <c r="K41" s="1">
        <f>ROUND(F41*(O41),2)</f>
        <v>0</v>
      </c>
      <c r="L41" s="1">
        <f>ROUND(F41*(G41),2)</f>
        <v>0</v>
      </c>
      <c r="M41" s="1">
        <f>ROUND(F41*(H41),2)</f>
        <v>0</v>
      </c>
      <c r="N41" s="1">
        <v>16.899999999999999</v>
      </c>
      <c r="O41" s="1"/>
      <c r="P41" s="160"/>
      <c r="Q41" s="160"/>
      <c r="R41" s="160"/>
      <c r="S41" s="150"/>
      <c r="V41" s="164"/>
      <c r="Z41">
        <v>0</v>
      </c>
    </row>
    <row r="42" spans="1:26" ht="12" customHeight="1" x14ac:dyDescent="0.25">
      <c r="A42" s="165"/>
      <c r="B42" s="165"/>
      <c r="C42" s="169"/>
      <c r="D42" s="169" t="s">
        <v>138</v>
      </c>
      <c r="E42" s="165"/>
      <c r="F42" s="166"/>
      <c r="G42" s="167"/>
      <c r="H42" s="167"/>
      <c r="I42" s="167"/>
      <c r="J42" s="165"/>
      <c r="K42" s="1"/>
      <c r="L42" s="1"/>
      <c r="M42" s="1"/>
      <c r="N42" s="1"/>
      <c r="O42" s="1"/>
      <c r="P42" s="1"/>
      <c r="Q42" s="1"/>
      <c r="R42" s="1"/>
      <c r="S42" s="1"/>
      <c r="V42" s="1"/>
    </row>
    <row r="43" spans="1:26" x14ac:dyDescent="0.25">
      <c r="A43" s="165"/>
      <c r="B43" s="165"/>
      <c r="C43" s="165"/>
      <c r="D43" s="171" t="s">
        <v>139</v>
      </c>
      <c r="E43" s="165"/>
      <c r="F43" s="167">
        <v>215.31825000000003</v>
      </c>
      <c r="G43" s="167"/>
      <c r="H43" s="167"/>
      <c r="I43" s="167"/>
      <c r="J43" s="165"/>
      <c r="K43" s="1"/>
      <c r="L43" s="1"/>
      <c r="M43" s="1"/>
      <c r="N43" s="1"/>
      <c r="O43" s="1"/>
      <c r="P43" s="1"/>
      <c r="Q43" s="1"/>
      <c r="R43" s="1"/>
      <c r="S43" s="1"/>
      <c r="V43" s="1"/>
    </row>
    <row r="44" spans="1:26" x14ac:dyDescent="0.25">
      <c r="A44" s="150"/>
      <c r="B44" s="150"/>
      <c r="C44" s="150"/>
      <c r="D44" s="150" t="s">
        <v>73</v>
      </c>
      <c r="E44" s="150"/>
      <c r="F44" s="164"/>
      <c r="G44" s="153">
        <f>ROUND((SUM(L18:L43))/1,2)</f>
        <v>0</v>
      </c>
      <c r="H44" s="153">
        <f>ROUND((SUM(M18:M43))/1,2)</f>
        <v>0</v>
      </c>
      <c r="I44" s="153">
        <f>ROUND((SUM(I18:I43))/1,2)</f>
        <v>0</v>
      </c>
      <c r="J44" s="150"/>
      <c r="K44" s="150"/>
      <c r="L44" s="150">
        <f>ROUND((SUM(L18:L43))/1,2)</f>
        <v>0</v>
      </c>
      <c r="M44" s="150">
        <f>ROUND((SUM(M18:M43))/1,2)</f>
        <v>0</v>
      </c>
      <c r="N44" s="150"/>
      <c r="O44" s="150"/>
      <c r="P44" s="172"/>
      <c r="Q44" s="150"/>
      <c r="R44" s="150"/>
      <c r="S44" s="172">
        <f>ROUND((SUM(S18:S43))/1,2)</f>
        <v>1.67</v>
      </c>
      <c r="T44" s="147"/>
      <c r="U44" s="147"/>
      <c r="V44" s="2">
        <f>ROUND((SUM(V18:V43))/1,2)</f>
        <v>0.95</v>
      </c>
      <c r="W44" s="147"/>
      <c r="X44" s="147"/>
      <c r="Y44" s="147"/>
      <c r="Z44" s="147"/>
    </row>
    <row r="45" spans="1:26" x14ac:dyDescent="0.25">
      <c r="A45" s="1"/>
      <c r="B45" s="1"/>
      <c r="C45" s="1"/>
      <c r="D45" s="1"/>
      <c r="E45" s="1"/>
      <c r="F45" s="160"/>
      <c r="G45" s="143"/>
      <c r="H45" s="143"/>
      <c r="I45" s="143"/>
      <c r="J45" s="1"/>
      <c r="K45" s="1"/>
      <c r="L45" s="1"/>
      <c r="M45" s="1"/>
      <c r="N45" s="1"/>
      <c r="O45" s="1"/>
      <c r="P45" s="1"/>
      <c r="Q45" s="1"/>
      <c r="R45" s="1"/>
      <c r="S45" s="1"/>
      <c r="V45" s="1"/>
    </row>
    <row r="46" spans="1:26" x14ac:dyDescent="0.25">
      <c r="A46" s="150"/>
      <c r="B46" s="150"/>
      <c r="C46" s="150"/>
      <c r="D46" s="150" t="s">
        <v>74</v>
      </c>
      <c r="E46" s="150"/>
      <c r="F46" s="164"/>
      <c r="G46" s="151"/>
      <c r="H46" s="151"/>
      <c r="I46" s="151"/>
      <c r="J46" s="150"/>
      <c r="K46" s="150"/>
      <c r="L46" s="150"/>
      <c r="M46" s="150"/>
      <c r="N46" s="150"/>
      <c r="O46" s="150"/>
      <c r="P46" s="150"/>
      <c r="Q46" s="150"/>
      <c r="R46" s="150"/>
      <c r="S46" s="150"/>
      <c r="T46" s="147"/>
      <c r="U46" s="147"/>
      <c r="V46" s="150"/>
      <c r="W46" s="147"/>
      <c r="X46" s="147"/>
      <c r="Y46" s="147"/>
      <c r="Z46" s="147"/>
    </row>
    <row r="47" spans="1:26" ht="24.95" customHeight="1" x14ac:dyDescent="0.25">
      <c r="A47" s="168">
        <v>10</v>
      </c>
      <c r="B47" s="165" t="s">
        <v>140</v>
      </c>
      <c r="C47" s="170" t="s">
        <v>141</v>
      </c>
      <c r="D47" s="165" t="s">
        <v>142</v>
      </c>
      <c r="E47" s="165" t="s">
        <v>101</v>
      </c>
      <c r="F47" s="167">
        <v>180</v>
      </c>
      <c r="G47" s="167">
        <v>0</v>
      </c>
      <c r="H47" s="167">
        <v>0</v>
      </c>
      <c r="I47" s="167">
        <f>ROUND(F47*(G47+H47),2)</f>
        <v>0</v>
      </c>
      <c r="J47" s="165">
        <f>ROUND(F47*(N47),2)</f>
        <v>378</v>
      </c>
      <c r="K47" s="1">
        <f>ROUND(F47*(O47),2)</f>
        <v>0</v>
      </c>
      <c r="L47" s="1">
        <f>ROUND(F47*(G47),2)</f>
        <v>0</v>
      </c>
      <c r="M47" s="1">
        <f>ROUND(F47*(H47),2)</f>
        <v>0</v>
      </c>
      <c r="N47" s="1">
        <v>2.1</v>
      </c>
      <c r="O47" s="1"/>
      <c r="P47" s="164">
        <v>2.572E-2</v>
      </c>
      <c r="Q47" s="160"/>
      <c r="R47" s="160">
        <v>2.572E-2</v>
      </c>
      <c r="S47" s="150">
        <f>ROUND(F47*(P47),3)</f>
        <v>4.63</v>
      </c>
      <c r="V47" s="164"/>
      <c r="Z47">
        <v>0</v>
      </c>
    </row>
    <row r="48" spans="1:26" x14ac:dyDescent="0.25">
      <c r="A48" s="165"/>
      <c r="B48" s="165"/>
      <c r="C48" s="169"/>
      <c r="D48" s="170" t="s">
        <v>143</v>
      </c>
      <c r="E48" s="165"/>
      <c r="F48" s="167">
        <v>180</v>
      </c>
      <c r="G48" s="167"/>
      <c r="H48" s="167"/>
      <c r="I48" s="167"/>
      <c r="J48" s="165"/>
      <c r="K48" s="1"/>
      <c r="L48" s="1"/>
      <c r="M48" s="1"/>
      <c r="N48" s="1"/>
      <c r="O48" s="1"/>
      <c r="P48" s="1"/>
      <c r="Q48" s="1"/>
      <c r="R48" s="1"/>
      <c r="S48" s="1"/>
      <c r="V48" s="1"/>
    </row>
    <row r="49" spans="1:26" ht="24.95" customHeight="1" x14ac:dyDescent="0.25">
      <c r="A49" s="168">
        <v>11</v>
      </c>
      <c r="B49" s="165" t="s">
        <v>140</v>
      </c>
      <c r="C49" s="170" t="s">
        <v>144</v>
      </c>
      <c r="D49" s="165" t="s">
        <v>145</v>
      </c>
      <c r="E49" s="165" t="s">
        <v>101</v>
      </c>
      <c r="F49" s="167">
        <v>540</v>
      </c>
      <c r="G49" s="167">
        <v>0</v>
      </c>
      <c r="H49" s="167">
        <v>0</v>
      </c>
      <c r="I49" s="167">
        <f>ROUND(F49*(G49+H49),2)</f>
        <v>0</v>
      </c>
      <c r="J49" s="165">
        <f>ROUND(F49*(N49),2)</f>
        <v>761.4</v>
      </c>
      <c r="K49" s="1">
        <f>ROUND(F49*(O49),2)</f>
        <v>0</v>
      </c>
      <c r="L49" s="1">
        <f>ROUND(F49*(G49),2)</f>
        <v>0</v>
      </c>
      <c r="M49" s="1">
        <f>ROUND(F49*(H49),2)</f>
        <v>0</v>
      </c>
      <c r="N49" s="1">
        <v>1.41</v>
      </c>
      <c r="O49" s="1"/>
      <c r="P49" s="160"/>
      <c r="Q49" s="160"/>
      <c r="R49" s="160"/>
      <c r="S49" s="150"/>
      <c r="V49" s="164"/>
      <c r="Z49">
        <v>0</v>
      </c>
    </row>
    <row r="50" spans="1:26" ht="12" customHeight="1" x14ac:dyDescent="0.25">
      <c r="A50" s="165"/>
      <c r="B50" s="165"/>
      <c r="C50" s="169"/>
      <c r="D50" s="169" t="s">
        <v>146</v>
      </c>
      <c r="E50" s="165"/>
      <c r="F50" s="166"/>
      <c r="G50" s="167"/>
      <c r="H50" s="167"/>
      <c r="I50" s="167"/>
      <c r="J50" s="165"/>
      <c r="K50" s="1"/>
      <c r="L50" s="1"/>
      <c r="M50" s="1"/>
      <c r="N50" s="1"/>
      <c r="O50" s="1"/>
      <c r="P50" s="1"/>
      <c r="Q50" s="1"/>
      <c r="R50" s="1"/>
      <c r="S50" s="1"/>
      <c r="V50" s="1"/>
    </row>
    <row r="51" spans="1:26" x14ac:dyDescent="0.25">
      <c r="A51" s="165"/>
      <c r="B51" s="165"/>
      <c r="C51" s="165"/>
      <c r="D51" s="171" t="s">
        <v>147</v>
      </c>
      <c r="E51" s="165"/>
      <c r="F51" s="167">
        <v>540</v>
      </c>
      <c r="G51" s="167"/>
      <c r="H51" s="167"/>
      <c r="I51" s="167"/>
      <c r="J51" s="165"/>
      <c r="K51" s="1"/>
      <c r="L51" s="1"/>
      <c r="M51" s="1"/>
      <c r="N51" s="1"/>
      <c r="O51" s="1"/>
      <c r="P51" s="1"/>
      <c r="Q51" s="1"/>
      <c r="R51" s="1"/>
      <c r="S51" s="1"/>
      <c r="V51" s="1"/>
    </row>
    <row r="52" spans="1:26" ht="24.95" customHeight="1" x14ac:dyDescent="0.25">
      <c r="A52" s="168">
        <v>12</v>
      </c>
      <c r="B52" s="165" t="s">
        <v>140</v>
      </c>
      <c r="C52" s="170" t="s">
        <v>148</v>
      </c>
      <c r="D52" s="165" t="s">
        <v>149</v>
      </c>
      <c r="E52" s="165" t="s">
        <v>101</v>
      </c>
      <c r="F52" s="167">
        <v>219.6</v>
      </c>
      <c r="G52" s="167">
        <v>0</v>
      </c>
      <c r="H52" s="167">
        <v>0</v>
      </c>
      <c r="I52" s="167">
        <f>ROUND(F52*(G52+H52),2)</f>
        <v>0</v>
      </c>
      <c r="J52" s="165">
        <f>ROUND(F52*(N52),2)</f>
        <v>307.44</v>
      </c>
      <c r="K52" s="1">
        <f>ROUND(F52*(O52),2)</f>
        <v>0</v>
      </c>
      <c r="L52" s="1">
        <f>ROUND(F52*(G52),2)</f>
        <v>0</v>
      </c>
      <c r="M52" s="1">
        <f>ROUND(F52*(H52),2)</f>
        <v>0</v>
      </c>
      <c r="N52" s="1">
        <v>1.4</v>
      </c>
      <c r="O52" s="1"/>
      <c r="P52" s="164">
        <v>5.0000000000000002E-5</v>
      </c>
      <c r="Q52" s="160"/>
      <c r="R52" s="160">
        <v>5.0000000000000002E-5</v>
      </c>
      <c r="S52" s="150">
        <f>ROUND(F52*(P52),3)</f>
        <v>1.0999999999999999E-2</v>
      </c>
      <c r="V52" s="164"/>
      <c r="Z52">
        <v>0</v>
      </c>
    </row>
    <row r="53" spans="1:26" x14ac:dyDescent="0.25">
      <c r="A53" s="165"/>
      <c r="B53" s="165"/>
      <c r="C53" s="169"/>
      <c r="D53" s="170" t="s">
        <v>150</v>
      </c>
      <c r="E53" s="165"/>
      <c r="F53" s="167">
        <v>219.6</v>
      </c>
      <c r="G53" s="167"/>
      <c r="H53" s="167"/>
      <c r="I53" s="167"/>
      <c r="J53" s="165"/>
      <c r="K53" s="1"/>
      <c r="L53" s="1"/>
      <c r="M53" s="1"/>
      <c r="N53" s="1"/>
      <c r="O53" s="1"/>
      <c r="P53" s="1"/>
      <c r="Q53" s="1"/>
      <c r="R53" s="1"/>
      <c r="S53" s="1"/>
      <c r="V53" s="1"/>
    </row>
    <row r="54" spans="1:26" ht="24.95" customHeight="1" x14ac:dyDescent="0.25">
      <c r="A54" s="168">
        <v>13</v>
      </c>
      <c r="B54" s="165" t="s">
        <v>140</v>
      </c>
      <c r="C54" s="170" t="s">
        <v>151</v>
      </c>
      <c r="D54" s="165" t="s">
        <v>152</v>
      </c>
      <c r="E54" s="165" t="s">
        <v>153</v>
      </c>
      <c r="F54" s="167">
        <v>5</v>
      </c>
      <c r="G54" s="167">
        <v>0</v>
      </c>
      <c r="H54" s="167">
        <v>0</v>
      </c>
      <c r="I54" s="167">
        <f>ROUND(F54*(G54+H54),2)</f>
        <v>0</v>
      </c>
      <c r="J54" s="165">
        <f>ROUND(F54*(N54),2)</f>
        <v>36.85</v>
      </c>
      <c r="K54" s="1">
        <f>ROUND(F54*(O54),2)</f>
        <v>0</v>
      </c>
      <c r="L54" s="1">
        <f>ROUND(F54*(G54),2)</f>
        <v>0</v>
      </c>
      <c r="M54" s="1">
        <f>ROUND(F54*(H54),2)</f>
        <v>0</v>
      </c>
      <c r="N54" s="1">
        <v>7.37</v>
      </c>
      <c r="O54" s="1"/>
      <c r="P54" s="164">
        <v>3.79E-3</v>
      </c>
      <c r="Q54" s="160"/>
      <c r="R54" s="160">
        <v>3.79E-3</v>
      </c>
      <c r="S54" s="150">
        <f>ROUND(F54*(P54),3)</f>
        <v>1.9E-2</v>
      </c>
      <c r="V54" s="164"/>
      <c r="Z54">
        <v>0</v>
      </c>
    </row>
    <row r="55" spans="1:26" ht="24.95" customHeight="1" x14ac:dyDescent="0.25">
      <c r="A55" s="168">
        <v>14</v>
      </c>
      <c r="B55" s="165" t="s">
        <v>154</v>
      </c>
      <c r="C55" s="170" t="s">
        <v>155</v>
      </c>
      <c r="D55" s="165" t="s">
        <v>156</v>
      </c>
      <c r="E55" s="165" t="s">
        <v>101</v>
      </c>
      <c r="F55" s="167">
        <v>180</v>
      </c>
      <c r="G55" s="167">
        <v>0</v>
      </c>
      <c r="H55" s="167">
        <v>0</v>
      </c>
      <c r="I55" s="167">
        <f>ROUND(F55*(G55+H55),2)</f>
        <v>0</v>
      </c>
      <c r="J55" s="165">
        <f>ROUND(F55*(N55),2)</f>
        <v>228.6</v>
      </c>
      <c r="K55" s="1">
        <f>ROUND(F55*(O55),2)</f>
        <v>0</v>
      </c>
      <c r="L55" s="1">
        <f>ROUND(F55*(G55),2)</f>
        <v>0</v>
      </c>
      <c r="M55" s="1">
        <f>ROUND(F55*(H55),2)</f>
        <v>0</v>
      </c>
      <c r="N55" s="1">
        <v>1.27</v>
      </c>
      <c r="O55" s="1"/>
      <c r="P55" s="164">
        <v>2.3990000000000001E-2</v>
      </c>
      <c r="Q55" s="160"/>
      <c r="R55" s="160">
        <v>2.3990000000000001E-2</v>
      </c>
      <c r="S55" s="150">
        <f>ROUND(F55*(P55),3)</f>
        <v>4.3179999999999996</v>
      </c>
      <c r="V55" s="164"/>
      <c r="Z55">
        <v>0</v>
      </c>
    </row>
    <row r="56" spans="1:26" x14ac:dyDescent="0.25">
      <c r="A56" s="165"/>
      <c r="B56" s="165"/>
      <c r="C56" s="169"/>
      <c r="D56" s="170" t="s">
        <v>143</v>
      </c>
      <c r="E56" s="165"/>
      <c r="F56" s="167">
        <v>180</v>
      </c>
      <c r="G56" s="167"/>
      <c r="H56" s="167"/>
      <c r="I56" s="167"/>
      <c r="J56" s="165"/>
      <c r="K56" s="1"/>
      <c r="L56" s="1"/>
      <c r="M56" s="1"/>
      <c r="N56" s="1"/>
      <c r="O56" s="1"/>
      <c r="P56" s="1"/>
      <c r="Q56" s="1"/>
      <c r="R56" s="1"/>
      <c r="S56" s="1"/>
      <c r="V56" s="1"/>
    </row>
    <row r="57" spans="1:26" ht="24.95" customHeight="1" x14ac:dyDescent="0.25">
      <c r="A57" s="168">
        <v>15</v>
      </c>
      <c r="B57" s="165" t="s">
        <v>154</v>
      </c>
      <c r="C57" s="170" t="s">
        <v>157</v>
      </c>
      <c r="D57" s="165" t="s">
        <v>158</v>
      </c>
      <c r="E57" s="165" t="s">
        <v>153</v>
      </c>
      <c r="F57" s="167">
        <v>5</v>
      </c>
      <c r="G57" s="167">
        <v>0</v>
      </c>
      <c r="H57" s="167">
        <v>0</v>
      </c>
      <c r="I57" s="167">
        <f>ROUND(F57*(G57+H57),2)</f>
        <v>0</v>
      </c>
      <c r="J57" s="165">
        <f>ROUND(F57*(N57),2)</f>
        <v>9.6999999999999993</v>
      </c>
      <c r="K57" s="1">
        <f>ROUND(F57*(O57),2)</f>
        <v>0</v>
      </c>
      <c r="L57" s="1">
        <f>ROUND(F57*(G57),2)</f>
        <v>0</v>
      </c>
      <c r="M57" s="1">
        <f>ROUND(F57*(H57),2)</f>
        <v>0</v>
      </c>
      <c r="N57" s="1">
        <v>1.94</v>
      </c>
      <c r="O57" s="1"/>
      <c r="P57" s="160"/>
      <c r="Q57" s="160"/>
      <c r="R57" s="160"/>
      <c r="S57" s="150"/>
      <c r="V57" s="164"/>
      <c r="Z57">
        <v>0</v>
      </c>
    </row>
    <row r="58" spans="1:26" ht="24.95" customHeight="1" x14ac:dyDescent="0.25">
      <c r="A58" s="168">
        <v>16</v>
      </c>
      <c r="B58" s="165" t="s">
        <v>159</v>
      </c>
      <c r="C58" s="170" t="s">
        <v>160</v>
      </c>
      <c r="D58" s="165" t="s">
        <v>161</v>
      </c>
      <c r="E58" s="165" t="s">
        <v>162</v>
      </c>
      <c r="F58" s="167">
        <v>4.8791099999999998</v>
      </c>
      <c r="G58" s="167">
        <v>0</v>
      </c>
      <c r="H58" s="167">
        <v>0</v>
      </c>
      <c r="I58" s="167">
        <f>ROUND(F58*(G58+H58),2)</f>
        <v>0</v>
      </c>
      <c r="J58" s="165">
        <f>ROUND(F58*(N58),2)</f>
        <v>60.06</v>
      </c>
      <c r="K58" s="1">
        <f>ROUND(F58*(O58),2)</f>
        <v>0</v>
      </c>
      <c r="L58" s="1">
        <f>ROUND(F58*(G58),2)</f>
        <v>0</v>
      </c>
      <c r="M58" s="1">
        <f>ROUND(F58*(H58),2)</f>
        <v>0</v>
      </c>
      <c r="N58" s="1">
        <v>12.31</v>
      </c>
      <c r="O58" s="1"/>
      <c r="P58" s="160"/>
      <c r="Q58" s="160"/>
      <c r="R58" s="160"/>
      <c r="S58" s="150"/>
      <c r="V58" s="164"/>
      <c r="Z58">
        <v>0</v>
      </c>
    </row>
    <row r="59" spans="1:26" ht="24.95" customHeight="1" x14ac:dyDescent="0.25">
      <c r="A59" s="168">
        <v>17</v>
      </c>
      <c r="B59" s="165" t="s">
        <v>159</v>
      </c>
      <c r="C59" s="170" t="s">
        <v>163</v>
      </c>
      <c r="D59" s="165" t="s">
        <v>164</v>
      </c>
      <c r="E59" s="165" t="s">
        <v>162</v>
      </c>
      <c r="F59" s="167">
        <v>4.8791099999999998</v>
      </c>
      <c r="G59" s="167">
        <v>0</v>
      </c>
      <c r="H59" s="167">
        <v>0</v>
      </c>
      <c r="I59" s="167">
        <f>ROUND(F59*(G59+H59),2)</f>
        <v>0</v>
      </c>
      <c r="J59" s="165">
        <f>ROUND(F59*(N59),2)</f>
        <v>2.1</v>
      </c>
      <c r="K59" s="1">
        <f>ROUND(F59*(O59),2)</f>
        <v>0</v>
      </c>
      <c r="L59" s="1">
        <f>ROUND(F59*(G59),2)</f>
        <v>0</v>
      </c>
      <c r="M59" s="1">
        <f>ROUND(F59*(H59),2)</f>
        <v>0</v>
      </c>
      <c r="N59" s="1">
        <v>0.43</v>
      </c>
      <c r="O59" s="1"/>
      <c r="P59" s="160"/>
      <c r="Q59" s="160"/>
      <c r="R59" s="160"/>
      <c r="S59" s="150"/>
      <c r="V59" s="164"/>
      <c r="Z59">
        <v>0</v>
      </c>
    </row>
    <row r="60" spans="1:26" ht="12" customHeight="1" x14ac:dyDescent="0.25">
      <c r="A60" s="165"/>
      <c r="B60" s="165"/>
      <c r="C60" s="169"/>
      <c r="D60" s="169" t="s">
        <v>165</v>
      </c>
      <c r="E60" s="165"/>
      <c r="F60" s="166"/>
      <c r="G60" s="167"/>
      <c r="H60" s="167"/>
      <c r="I60" s="167"/>
      <c r="J60" s="165"/>
      <c r="K60" s="1"/>
      <c r="L60" s="1"/>
      <c r="M60" s="1"/>
      <c r="N60" s="1"/>
      <c r="O60" s="1"/>
      <c r="P60" s="1"/>
      <c r="Q60" s="1"/>
      <c r="R60" s="1"/>
      <c r="S60" s="1"/>
      <c r="V60" s="1"/>
    </row>
    <row r="61" spans="1:26" x14ac:dyDescent="0.25">
      <c r="A61" s="165"/>
      <c r="B61" s="165"/>
      <c r="C61" s="165"/>
      <c r="D61" s="171" t="s">
        <v>166</v>
      </c>
      <c r="E61" s="165"/>
      <c r="F61" s="167">
        <v>63.44</v>
      </c>
      <c r="G61" s="167"/>
      <c r="H61" s="167"/>
      <c r="I61" s="167"/>
      <c r="J61" s="165"/>
      <c r="K61" s="1"/>
      <c r="L61" s="1"/>
      <c r="M61" s="1"/>
      <c r="N61" s="1"/>
      <c r="O61" s="1"/>
      <c r="P61" s="1"/>
      <c r="Q61" s="1"/>
      <c r="R61" s="1"/>
      <c r="S61" s="1"/>
      <c r="V61" s="1"/>
    </row>
    <row r="62" spans="1:26" ht="24.95" customHeight="1" x14ac:dyDescent="0.25">
      <c r="A62" s="168">
        <v>18</v>
      </c>
      <c r="B62" s="165" t="s">
        <v>159</v>
      </c>
      <c r="C62" s="170" t="s">
        <v>167</v>
      </c>
      <c r="D62" s="165" t="s">
        <v>168</v>
      </c>
      <c r="E62" s="165" t="s">
        <v>162</v>
      </c>
      <c r="F62" s="167">
        <v>4.8791099999999998</v>
      </c>
      <c r="G62" s="167">
        <v>0</v>
      </c>
      <c r="H62" s="167">
        <v>0</v>
      </c>
      <c r="I62" s="167">
        <f>ROUND(F62*(G62+H62),2)</f>
        <v>0</v>
      </c>
      <c r="J62" s="165">
        <f>ROUND(F62*(N62),2)</f>
        <v>40.79</v>
      </c>
      <c r="K62" s="1">
        <f>ROUND(F62*(O62),2)</f>
        <v>0</v>
      </c>
      <c r="L62" s="1">
        <f>ROUND(F62*(G62),2)</f>
        <v>0</v>
      </c>
      <c r="M62" s="1">
        <f>ROUND(F62*(H62),2)</f>
        <v>0</v>
      </c>
      <c r="N62" s="1">
        <v>8.36</v>
      </c>
      <c r="O62" s="1"/>
      <c r="P62" s="160"/>
      <c r="Q62" s="160"/>
      <c r="R62" s="160"/>
      <c r="S62" s="150"/>
      <c r="V62" s="164"/>
      <c r="Z62">
        <v>0</v>
      </c>
    </row>
    <row r="63" spans="1:26" ht="24.95" customHeight="1" x14ac:dyDescent="0.25">
      <c r="A63" s="168">
        <v>19</v>
      </c>
      <c r="B63" s="165" t="s">
        <v>159</v>
      </c>
      <c r="C63" s="170" t="s">
        <v>169</v>
      </c>
      <c r="D63" s="165" t="s">
        <v>170</v>
      </c>
      <c r="E63" s="165" t="s">
        <v>162</v>
      </c>
      <c r="F63" s="167">
        <v>4.8791099999999998</v>
      </c>
      <c r="G63" s="167">
        <v>0</v>
      </c>
      <c r="H63" s="167">
        <v>0</v>
      </c>
      <c r="I63" s="167">
        <f>ROUND(F63*(G63+H63),2)</f>
        <v>0</v>
      </c>
      <c r="J63" s="165">
        <f>ROUND(F63*(N63),2)</f>
        <v>95.92</v>
      </c>
      <c r="K63" s="1">
        <f>ROUND(F63*(O63),2)</f>
        <v>0</v>
      </c>
      <c r="L63" s="1">
        <f>ROUND(F63*(G63),2)</f>
        <v>0</v>
      </c>
      <c r="M63" s="1">
        <f>ROUND(F63*(H63),2)</f>
        <v>0</v>
      </c>
      <c r="N63" s="1">
        <v>19.66</v>
      </c>
      <c r="O63" s="1"/>
      <c r="P63" s="160"/>
      <c r="Q63" s="160"/>
      <c r="R63" s="160"/>
      <c r="S63" s="150"/>
      <c r="V63" s="164"/>
      <c r="Z63">
        <v>0</v>
      </c>
    </row>
    <row r="64" spans="1:26" ht="24.95" customHeight="1" x14ac:dyDescent="0.25">
      <c r="A64" s="168">
        <v>20</v>
      </c>
      <c r="B64" s="165" t="s">
        <v>171</v>
      </c>
      <c r="C64" s="170" t="s">
        <v>172</v>
      </c>
      <c r="D64" s="165" t="s">
        <v>173</v>
      </c>
      <c r="E64" s="165" t="s">
        <v>174</v>
      </c>
      <c r="F64" s="167">
        <v>120</v>
      </c>
      <c r="G64" s="167">
        <v>0</v>
      </c>
      <c r="H64" s="167">
        <v>0</v>
      </c>
      <c r="I64" s="167">
        <f>ROUND(F64*(G64+H64),2)</f>
        <v>0</v>
      </c>
      <c r="J64" s="165">
        <f>ROUND(F64*(N64),2)</f>
        <v>1267.2</v>
      </c>
      <c r="K64" s="1">
        <f>ROUND(F64*(O64),2)</f>
        <v>0</v>
      </c>
      <c r="L64" s="1">
        <f>ROUND(F64*(G64),2)</f>
        <v>0</v>
      </c>
      <c r="M64" s="1">
        <f>ROUND(F64*(H64),2)</f>
        <v>0</v>
      </c>
      <c r="N64" s="1">
        <v>10.56</v>
      </c>
      <c r="O64" s="1"/>
      <c r="P64" s="160"/>
      <c r="Q64" s="160"/>
      <c r="R64" s="160"/>
      <c r="S64" s="150"/>
      <c r="V64" s="164"/>
      <c r="Z64">
        <v>0</v>
      </c>
    </row>
    <row r="65" spans="1:26" ht="24.95" customHeight="1" x14ac:dyDescent="0.25">
      <c r="A65" s="168">
        <v>21</v>
      </c>
      <c r="B65" s="165" t="s">
        <v>111</v>
      </c>
      <c r="C65" s="170" t="s">
        <v>175</v>
      </c>
      <c r="D65" s="165" t="s">
        <v>176</v>
      </c>
      <c r="E65" s="165" t="s">
        <v>101</v>
      </c>
      <c r="F65" s="167">
        <v>84.24</v>
      </c>
      <c r="G65" s="167">
        <v>0</v>
      </c>
      <c r="H65" s="167">
        <v>0</v>
      </c>
      <c r="I65" s="167">
        <f>ROUND(F65*(G65+H65),2)</f>
        <v>0</v>
      </c>
      <c r="J65" s="165">
        <f>ROUND(F65*(N65),2)</f>
        <v>310.85000000000002</v>
      </c>
      <c r="K65" s="1">
        <f>ROUND(F65*(O65),2)</f>
        <v>0</v>
      </c>
      <c r="L65" s="1">
        <f>ROUND(F65*(G65),2)</f>
        <v>0</v>
      </c>
      <c r="M65" s="1">
        <f>ROUND(F65*(H65),2)</f>
        <v>0</v>
      </c>
      <c r="N65" s="1">
        <v>3.69</v>
      </c>
      <c r="O65" s="1"/>
      <c r="P65" s="160"/>
      <c r="Q65" s="160"/>
      <c r="R65" s="160"/>
      <c r="S65" s="150"/>
      <c r="V65" s="164"/>
      <c r="Z65">
        <v>0</v>
      </c>
    </row>
    <row r="66" spans="1:26" x14ac:dyDescent="0.25">
      <c r="A66" s="165"/>
      <c r="B66" s="165"/>
      <c r="C66" s="169"/>
      <c r="D66" s="170" t="s">
        <v>177</v>
      </c>
      <c r="E66" s="165"/>
      <c r="F66" s="167">
        <v>84.24</v>
      </c>
      <c r="G66" s="167"/>
      <c r="H66" s="167"/>
      <c r="I66" s="167"/>
      <c r="J66" s="165"/>
      <c r="K66" s="1"/>
      <c r="L66" s="1"/>
      <c r="M66" s="1"/>
      <c r="N66" s="1"/>
      <c r="O66" s="1"/>
      <c r="P66" s="1"/>
      <c r="Q66" s="1"/>
      <c r="R66" s="1"/>
      <c r="S66" s="1"/>
      <c r="V66" s="1"/>
    </row>
    <row r="67" spans="1:26" x14ac:dyDescent="0.25">
      <c r="A67" s="150"/>
      <c r="B67" s="150"/>
      <c r="C67" s="150"/>
      <c r="D67" s="150" t="s">
        <v>74</v>
      </c>
      <c r="E67" s="150"/>
      <c r="F67" s="164"/>
      <c r="G67" s="153">
        <f>ROUND((SUM(L46:L66))/1,2)</f>
        <v>0</v>
      </c>
      <c r="H67" s="153">
        <f>ROUND((SUM(M46:M66))/1,2)</f>
        <v>0</v>
      </c>
      <c r="I67" s="153">
        <f>ROUND((SUM(I46:I66))/1,2)</f>
        <v>0</v>
      </c>
      <c r="J67" s="150"/>
      <c r="K67" s="150"/>
      <c r="L67" s="150">
        <f>ROUND((SUM(L46:L66))/1,2)</f>
        <v>0</v>
      </c>
      <c r="M67" s="150">
        <f>ROUND((SUM(M46:M66))/1,2)</f>
        <v>0</v>
      </c>
      <c r="N67" s="150"/>
      <c r="O67" s="150"/>
      <c r="P67" s="172"/>
      <c r="Q67" s="150"/>
      <c r="R67" s="150"/>
      <c r="S67" s="172">
        <f>ROUND((SUM(S46:S66))/1,2)</f>
        <v>8.98</v>
      </c>
      <c r="T67" s="147"/>
      <c r="U67" s="147"/>
      <c r="V67" s="2">
        <f>ROUND((SUM(V46:V66))/1,2)</f>
        <v>0</v>
      </c>
      <c r="W67" s="147"/>
      <c r="X67" s="147"/>
      <c r="Y67" s="147"/>
      <c r="Z67" s="147"/>
    </row>
    <row r="68" spans="1:26" x14ac:dyDescent="0.25">
      <c r="A68" s="1"/>
      <c r="B68" s="1"/>
      <c r="C68" s="1"/>
      <c r="D68" s="1"/>
      <c r="E68" s="1"/>
      <c r="F68" s="160"/>
      <c r="G68" s="143"/>
      <c r="H68" s="143"/>
      <c r="I68" s="143"/>
      <c r="J68" s="1"/>
      <c r="K68" s="1"/>
      <c r="L68" s="1"/>
      <c r="M68" s="1"/>
      <c r="N68" s="1"/>
      <c r="O68" s="1"/>
      <c r="P68" s="1"/>
      <c r="Q68" s="1"/>
      <c r="R68" s="1"/>
      <c r="S68" s="1"/>
      <c r="V68" s="1"/>
    </row>
    <row r="69" spans="1:26" x14ac:dyDescent="0.25">
      <c r="A69" s="150"/>
      <c r="B69" s="150"/>
      <c r="C69" s="150"/>
      <c r="D69" s="150" t="s">
        <v>75</v>
      </c>
      <c r="E69" s="150"/>
      <c r="F69" s="164"/>
      <c r="G69" s="151"/>
      <c r="H69" s="151"/>
      <c r="I69" s="151"/>
      <c r="J69" s="150"/>
      <c r="K69" s="150"/>
      <c r="L69" s="150"/>
      <c r="M69" s="150"/>
      <c r="N69" s="150"/>
      <c r="O69" s="150"/>
      <c r="P69" s="150"/>
      <c r="Q69" s="150"/>
      <c r="R69" s="150"/>
      <c r="S69" s="150"/>
      <c r="T69" s="147"/>
      <c r="U69" s="147"/>
      <c r="V69" s="150"/>
      <c r="W69" s="147"/>
      <c r="X69" s="147"/>
      <c r="Y69" s="147"/>
      <c r="Z69" s="147"/>
    </row>
    <row r="70" spans="1:26" ht="24.95" customHeight="1" x14ac:dyDescent="0.25">
      <c r="A70" s="168">
        <v>22</v>
      </c>
      <c r="B70" s="165" t="s">
        <v>178</v>
      </c>
      <c r="C70" s="170" t="s">
        <v>179</v>
      </c>
      <c r="D70" s="165" t="s">
        <v>180</v>
      </c>
      <c r="E70" s="165" t="s">
        <v>162</v>
      </c>
      <c r="F70" s="167">
        <v>12.840598070000002</v>
      </c>
      <c r="G70" s="167">
        <v>0</v>
      </c>
      <c r="H70" s="167">
        <v>0</v>
      </c>
      <c r="I70" s="167">
        <f>ROUND(F70*(G70+H70),2)</f>
        <v>0</v>
      </c>
      <c r="J70" s="165">
        <f>ROUND(F70*(N70),2)</f>
        <v>368.65</v>
      </c>
      <c r="K70" s="1">
        <f>ROUND(F70*(O70),2)</f>
        <v>0</v>
      </c>
      <c r="L70" s="1">
        <f>ROUND(F70*(G70),2)</f>
        <v>0</v>
      </c>
      <c r="M70" s="1">
        <f>ROUND(F70*(H70),2)</f>
        <v>0</v>
      </c>
      <c r="N70" s="1">
        <v>28.71</v>
      </c>
      <c r="O70" s="1"/>
      <c r="P70" s="160"/>
      <c r="Q70" s="160"/>
      <c r="R70" s="160"/>
      <c r="S70" s="150"/>
      <c r="V70" s="164"/>
      <c r="Z70">
        <v>0</v>
      </c>
    </row>
    <row r="71" spans="1:26" x14ac:dyDescent="0.25">
      <c r="A71" s="150"/>
      <c r="B71" s="150"/>
      <c r="C71" s="150"/>
      <c r="D71" s="150" t="s">
        <v>75</v>
      </c>
      <c r="E71" s="150"/>
      <c r="F71" s="164"/>
      <c r="G71" s="153">
        <f>ROUND((SUM(L69:L70))/1,2)</f>
        <v>0</v>
      </c>
      <c r="H71" s="153">
        <f>ROUND((SUM(M69:M70))/1,2)</f>
        <v>0</v>
      </c>
      <c r="I71" s="153">
        <f>ROUND((SUM(I69:I70))/1,2)</f>
        <v>0</v>
      </c>
      <c r="J71" s="150"/>
      <c r="K71" s="150"/>
      <c r="L71" s="150">
        <f>ROUND((SUM(L69:L70))/1,2)</f>
        <v>0</v>
      </c>
      <c r="M71" s="150">
        <f>ROUND((SUM(M69:M70))/1,2)</f>
        <v>0</v>
      </c>
      <c r="N71" s="150"/>
      <c r="O71" s="150"/>
      <c r="P71" s="172"/>
      <c r="Q71" s="150"/>
      <c r="R71" s="150"/>
      <c r="S71" s="172">
        <f>ROUND((SUM(S69:S70))/1,2)</f>
        <v>0</v>
      </c>
      <c r="T71" s="147"/>
      <c r="U71" s="147"/>
      <c r="V71" s="2">
        <f>ROUND((SUM(V69:V70))/1,2)</f>
        <v>0</v>
      </c>
      <c r="W71" s="147"/>
      <c r="X71" s="147"/>
      <c r="Y71" s="147"/>
      <c r="Z71" s="147"/>
    </row>
    <row r="72" spans="1:26" x14ac:dyDescent="0.25">
      <c r="A72" s="1"/>
      <c r="B72" s="1"/>
      <c r="C72" s="1"/>
      <c r="D72" s="1"/>
      <c r="E72" s="1"/>
      <c r="F72" s="160"/>
      <c r="G72" s="143"/>
      <c r="H72" s="143"/>
      <c r="I72" s="143"/>
      <c r="J72" s="1"/>
      <c r="K72" s="1"/>
      <c r="L72" s="1"/>
      <c r="M72" s="1"/>
      <c r="N72" s="1"/>
      <c r="O72" s="1"/>
      <c r="P72" s="1"/>
      <c r="Q72" s="1"/>
      <c r="R72" s="1"/>
      <c r="S72" s="1"/>
      <c r="V72" s="1"/>
    </row>
    <row r="73" spans="1:26" x14ac:dyDescent="0.25">
      <c r="A73" s="150"/>
      <c r="B73" s="150"/>
      <c r="C73" s="150"/>
      <c r="D73" s="2" t="s">
        <v>71</v>
      </c>
      <c r="E73" s="150"/>
      <c r="F73" s="164"/>
      <c r="G73" s="153">
        <f>ROUND((SUM(L9:L72))/2,2)</f>
        <v>0</v>
      </c>
      <c r="H73" s="153">
        <f>ROUND((SUM(M9:M72))/2,2)</f>
        <v>0</v>
      </c>
      <c r="I73" s="153">
        <f>ROUND((SUM(I9:I72))/2,2)</f>
        <v>0</v>
      </c>
      <c r="J73" s="151"/>
      <c r="K73" s="150"/>
      <c r="L73" s="151">
        <f>ROUND((SUM(L9:L72))/2,2)</f>
        <v>0</v>
      </c>
      <c r="M73" s="151">
        <f>ROUND((SUM(M9:M72))/2,2)</f>
        <v>0</v>
      </c>
      <c r="N73" s="150"/>
      <c r="O73" s="150"/>
      <c r="P73" s="172"/>
      <c r="Q73" s="150"/>
      <c r="R73" s="150"/>
      <c r="S73" s="172">
        <f>ROUND((SUM(S9:S72))/2,2)</f>
        <v>10.77</v>
      </c>
      <c r="T73" s="147"/>
      <c r="U73" s="147"/>
      <c r="V73" s="2">
        <f>ROUND((SUM(V9:V72))/2,2)</f>
        <v>4.21</v>
      </c>
    </row>
    <row r="74" spans="1:26" x14ac:dyDescent="0.25">
      <c r="A74" s="1"/>
      <c r="B74" s="1"/>
      <c r="C74" s="1"/>
      <c r="D74" s="1"/>
      <c r="E74" s="1"/>
      <c r="F74" s="160"/>
      <c r="G74" s="143"/>
      <c r="H74" s="143"/>
      <c r="I74" s="143"/>
      <c r="J74" s="1"/>
      <c r="K74" s="1"/>
      <c r="L74" s="1"/>
      <c r="M74" s="1"/>
      <c r="N74" s="1"/>
      <c r="O74" s="1"/>
      <c r="P74" s="1"/>
      <c r="Q74" s="1"/>
      <c r="R74" s="1"/>
      <c r="S74" s="1"/>
      <c r="V74" s="1"/>
    </row>
    <row r="75" spans="1:26" x14ac:dyDescent="0.25">
      <c r="A75" s="150"/>
      <c r="B75" s="150"/>
      <c r="C75" s="150"/>
      <c r="D75" s="2" t="s">
        <v>76</v>
      </c>
      <c r="E75" s="150"/>
      <c r="F75" s="164"/>
      <c r="G75" s="151"/>
      <c r="H75" s="151"/>
      <c r="I75" s="151"/>
      <c r="J75" s="150"/>
      <c r="K75" s="150"/>
      <c r="L75" s="150"/>
      <c r="M75" s="150"/>
      <c r="N75" s="150"/>
      <c r="O75" s="150"/>
      <c r="P75" s="150"/>
      <c r="Q75" s="150"/>
      <c r="R75" s="150"/>
      <c r="S75" s="150"/>
      <c r="T75" s="147"/>
      <c r="U75" s="147"/>
      <c r="V75" s="150"/>
      <c r="W75" s="147"/>
      <c r="X75" s="147"/>
      <c r="Y75" s="147"/>
      <c r="Z75" s="147"/>
    </row>
    <row r="76" spans="1:26" x14ac:dyDescent="0.25">
      <c r="A76" s="150"/>
      <c r="B76" s="150"/>
      <c r="C76" s="150"/>
      <c r="D76" s="150" t="s">
        <v>77</v>
      </c>
      <c r="E76" s="150"/>
      <c r="F76" s="164"/>
      <c r="G76" s="151"/>
      <c r="H76" s="151"/>
      <c r="I76" s="151"/>
      <c r="J76" s="150"/>
      <c r="K76" s="150"/>
      <c r="L76" s="150"/>
      <c r="M76" s="150"/>
      <c r="N76" s="150"/>
      <c r="O76" s="150"/>
      <c r="P76" s="150"/>
      <c r="Q76" s="150"/>
      <c r="R76" s="150"/>
      <c r="S76" s="150"/>
      <c r="T76" s="147"/>
      <c r="U76" s="147"/>
      <c r="V76" s="150"/>
      <c r="W76" s="147"/>
      <c r="X76" s="147"/>
      <c r="Y76" s="147"/>
      <c r="Z76" s="147"/>
    </row>
    <row r="77" spans="1:26" ht="24.95" customHeight="1" x14ac:dyDescent="0.25">
      <c r="A77" s="168">
        <v>23</v>
      </c>
      <c r="B77" s="165" t="s">
        <v>181</v>
      </c>
      <c r="C77" s="170" t="s">
        <v>182</v>
      </c>
      <c r="D77" s="165" t="s">
        <v>183</v>
      </c>
      <c r="E77" s="165" t="s">
        <v>153</v>
      </c>
      <c r="F77" s="167">
        <v>8.3999999999999986</v>
      </c>
      <c r="G77" s="167">
        <v>0</v>
      </c>
      <c r="H77" s="167">
        <v>0</v>
      </c>
      <c r="I77" s="167">
        <f>ROUND(F77*(G77+H77),2)</f>
        <v>0</v>
      </c>
      <c r="J77" s="165">
        <f>ROUND(F77*(N77),2)</f>
        <v>341.38</v>
      </c>
      <c r="K77" s="1">
        <f>ROUND(F77*(O77),2)</f>
        <v>0</v>
      </c>
      <c r="L77" s="1">
        <f>ROUND(F77*(G77),2)</f>
        <v>0</v>
      </c>
      <c r="M77" s="1">
        <f>ROUND(F77*(H77),2)</f>
        <v>0</v>
      </c>
      <c r="N77" s="1">
        <v>40.64</v>
      </c>
      <c r="O77" s="1"/>
      <c r="P77" s="164">
        <v>3.7499999999999999E-3</v>
      </c>
      <c r="Q77" s="160"/>
      <c r="R77" s="160">
        <v>3.7499999999999999E-3</v>
      </c>
      <c r="S77" s="150">
        <f>ROUND(F77*(P77),3)</f>
        <v>3.2000000000000001E-2</v>
      </c>
      <c r="V77" s="164"/>
      <c r="Z77">
        <v>0</v>
      </c>
    </row>
    <row r="78" spans="1:26" ht="12" customHeight="1" x14ac:dyDescent="0.25">
      <c r="A78" s="165"/>
      <c r="B78" s="165"/>
      <c r="C78" s="169"/>
      <c r="D78" s="169" t="s">
        <v>184</v>
      </c>
      <c r="E78" s="165"/>
      <c r="F78" s="166"/>
      <c r="G78" s="167"/>
      <c r="H78" s="167"/>
      <c r="I78" s="167"/>
      <c r="J78" s="165"/>
      <c r="K78" s="1"/>
      <c r="L78" s="1"/>
      <c r="M78" s="1"/>
      <c r="N78" s="1"/>
      <c r="O78" s="1"/>
      <c r="P78" s="1"/>
      <c r="Q78" s="1"/>
      <c r="R78" s="1"/>
      <c r="S78" s="1"/>
      <c r="V78" s="1"/>
    </row>
    <row r="79" spans="1:26" x14ac:dyDescent="0.25">
      <c r="A79" s="165"/>
      <c r="B79" s="165"/>
      <c r="C79" s="165"/>
      <c r="D79" s="171" t="s">
        <v>185</v>
      </c>
      <c r="E79" s="165"/>
      <c r="F79" s="167">
        <v>8.3999999999999986</v>
      </c>
      <c r="G79" s="167"/>
      <c r="H79" s="167"/>
      <c r="I79" s="167"/>
      <c r="J79" s="165"/>
      <c r="K79" s="1"/>
      <c r="L79" s="1"/>
      <c r="M79" s="1"/>
      <c r="N79" s="1"/>
      <c r="O79" s="1"/>
      <c r="P79" s="1"/>
      <c r="Q79" s="1"/>
      <c r="R79" s="1"/>
      <c r="S79" s="1"/>
      <c r="V79" s="1"/>
    </row>
    <row r="80" spans="1:26" ht="24.95" customHeight="1" x14ac:dyDescent="0.25">
      <c r="A80" s="168">
        <v>24</v>
      </c>
      <c r="B80" s="165" t="s">
        <v>186</v>
      </c>
      <c r="C80" s="170" t="s">
        <v>187</v>
      </c>
      <c r="D80" s="165" t="s">
        <v>188</v>
      </c>
      <c r="E80" s="165" t="s">
        <v>189</v>
      </c>
      <c r="F80" s="166">
        <v>364.71119999999991</v>
      </c>
      <c r="G80" s="173">
        <v>0</v>
      </c>
      <c r="H80" s="173">
        <v>0</v>
      </c>
      <c r="I80" s="173">
        <f>ROUND(F80*(G80+H80),2)</f>
        <v>0</v>
      </c>
      <c r="J80" s="165">
        <f>ROUND(F80*(N80),2)</f>
        <v>7.51</v>
      </c>
      <c r="K80" s="1">
        <f>ROUND(F80*(O80),2)</f>
        <v>0</v>
      </c>
      <c r="L80" s="1">
        <f>ROUND(F80*(G80),2)</f>
        <v>0</v>
      </c>
      <c r="M80" s="1">
        <f>ROUND(F80*(H80),2)</f>
        <v>0</v>
      </c>
      <c r="N80" s="1">
        <v>2.0591999999999999E-2</v>
      </c>
      <c r="O80" s="1"/>
      <c r="P80" s="160"/>
      <c r="Q80" s="160"/>
      <c r="R80" s="160"/>
      <c r="S80" s="150"/>
      <c r="V80" s="164"/>
      <c r="Z80">
        <v>0</v>
      </c>
    </row>
    <row r="81" spans="1:26" x14ac:dyDescent="0.25">
      <c r="A81" s="150"/>
      <c r="B81" s="150"/>
      <c r="C81" s="150"/>
      <c r="D81" s="150" t="s">
        <v>77</v>
      </c>
      <c r="E81" s="150"/>
      <c r="F81" s="164"/>
      <c r="G81" s="153">
        <f>ROUND((SUM(L76:L80))/1,2)</f>
        <v>0</v>
      </c>
      <c r="H81" s="153">
        <f>ROUND((SUM(M76:M80))/1,2)</f>
        <v>0</v>
      </c>
      <c r="I81" s="153">
        <f>ROUND((SUM(I76:I80))/1,2)</f>
        <v>0</v>
      </c>
      <c r="J81" s="150"/>
      <c r="K81" s="150"/>
      <c r="L81" s="150">
        <f>ROUND((SUM(L76:L80))/1,2)</f>
        <v>0</v>
      </c>
      <c r="M81" s="150">
        <f>ROUND((SUM(M76:M80))/1,2)</f>
        <v>0</v>
      </c>
      <c r="N81" s="150"/>
      <c r="O81" s="150"/>
      <c r="P81" s="172"/>
      <c r="Q81" s="150"/>
      <c r="R81" s="150"/>
      <c r="S81" s="172">
        <f>ROUND((SUM(S76:S80))/1,2)</f>
        <v>0.03</v>
      </c>
      <c r="T81" s="147"/>
      <c r="U81" s="147"/>
      <c r="V81" s="2">
        <f>ROUND((SUM(V76:V80))/1,2)</f>
        <v>0</v>
      </c>
      <c r="W81" s="147"/>
      <c r="X81" s="147"/>
      <c r="Y81" s="147"/>
      <c r="Z81" s="147"/>
    </row>
    <row r="82" spans="1:26" x14ac:dyDescent="0.25">
      <c r="A82" s="1"/>
      <c r="B82" s="1"/>
      <c r="C82" s="1"/>
      <c r="D82" s="1"/>
      <c r="E82" s="1"/>
      <c r="F82" s="160"/>
      <c r="G82" s="143"/>
      <c r="H82" s="143"/>
      <c r="I82" s="143"/>
      <c r="J82" s="1"/>
      <c r="K82" s="1"/>
      <c r="L82" s="1"/>
      <c r="M82" s="1"/>
      <c r="N82" s="1"/>
      <c r="O82" s="1"/>
      <c r="P82" s="1"/>
      <c r="Q82" s="1"/>
      <c r="R82" s="1"/>
      <c r="S82" s="1"/>
      <c r="V82" s="1"/>
    </row>
    <row r="83" spans="1:26" x14ac:dyDescent="0.25">
      <c r="A83" s="150"/>
      <c r="B83" s="150"/>
      <c r="C83" s="150"/>
      <c r="D83" s="150" t="s">
        <v>78</v>
      </c>
      <c r="E83" s="150"/>
      <c r="F83" s="164"/>
      <c r="G83" s="151"/>
      <c r="H83" s="151"/>
      <c r="I83" s="151"/>
      <c r="J83" s="150"/>
      <c r="K83" s="150"/>
      <c r="L83" s="150"/>
      <c r="M83" s="150"/>
      <c r="N83" s="150"/>
      <c r="O83" s="150"/>
      <c r="P83" s="150"/>
      <c r="Q83" s="150"/>
      <c r="R83" s="150"/>
      <c r="S83" s="150"/>
      <c r="T83" s="147"/>
      <c r="U83" s="147"/>
      <c r="V83" s="150"/>
      <c r="W83" s="147"/>
      <c r="X83" s="147"/>
      <c r="Y83" s="147"/>
      <c r="Z83" s="147"/>
    </row>
    <row r="84" spans="1:26" ht="24.95" customHeight="1" x14ac:dyDescent="0.25">
      <c r="A84" s="168">
        <v>25</v>
      </c>
      <c r="B84" s="165" t="s">
        <v>190</v>
      </c>
      <c r="C84" s="170" t="s">
        <v>191</v>
      </c>
      <c r="D84" s="165" t="s">
        <v>192</v>
      </c>
      <c r="E84" s="165" t="s">
        <v>193</v>
      </c>
      <c r="F84" s="167">
        <v>6</v>
      </c>
      <c r="G84" s="167">
        <v>0</v>
      </c>
      <c r="H84" s="167">
        <v>0</v>
      </c>
      <c r="I84" s="167">
        <f>ROUND(F84*(G84+H84),2)</f>
        <v>0</v>
      </c>
      <c r="J84" s="165">
        <f>ROUND(F84*(N84),2)</f>
        <v>898.56</v>
      </c>
      <c r="K84" s="1">
        <f>ROUND(F84*(O84),2)</f>
        <v>0</v>
      </c>
      <c r="L84" s="1">
        <f>ROUND(F84*(G84),2)</f>
        <v>0</v>
      </c>
      <c r="M84" s="1">
        <f>ROUND(F84*(H84),2)</f>
        <v>0</v>
      </c>
      <c r="N84" s="1">
        <v>149.76</v>
      </c>
      <c r="O84" s="1"/>
      <c r="P84" s="164">
        <v>2.9E-4</v>
      </c>
      <c r="Q84" s="160"/>
      <c r="R84" s="160">
        <v>2.9E-4</v>
      </c>
      <c r="S84" s="150">
        <f>ROUND(F84*(P84),3)</f>
        <v>2E-3</v>
      </c>
      <c r="V84" s="164"/>
      <c r="Z84">
        <v>0</v>
      </c>
    </row>
    <row r="85" spans="1:26" ht="24.95" customHeight="1" x14ac:dyDescent="0.25">
      <c r="A85" s="168">
        <v>26</v>
      </c>
      <c r="B85" s="165" t="s">
        <v>190</v>
      </c>
      <c r="C85" s="170" t="s">
        <v>194</v>
      </c>
      <c r="D85" s="165" t="s">
        <v>195</v>
      </c>
      <c r="E85" s="165" t="s">
        <v>193</v>
      </c>
      <c r="F85" s="167">
        <v>3</v>
      </c>
      <c r="G85" s="167">
        <v>0</v>
      </c>
      <c r="H85" s="167">
        <v>0</v>
      </c>
      <c r="I85" s="167">
        <f>ROUND(F85*(G85+H85),2)</f>
        <v>0</v>
      </c>
      <c r="J85" s="165">
        <f>ROUND(F85*(N85),2)</f>
        <v>112.32</v>
      </c>
      <c r="K85" s="1">
        <f>ROUND(F85*(O85),2)</f>
        <v>0</v>
      </c>
      <c r="L85" s="1">
        <f>ROUND(F85*(G85),2)</f>
        <v>0</v>
      </c>
      <c r="M85" s="1">
        <f>ROUND(F85*(H85),2)</f>
        <v>0</v>
      </c>
      <c r="N85" s="1">
        <v>37.44</v>
      </c>
      <c r="O85" s="1"/>
      <c r="P85" s="160"/>
      <c r="Q85" s="160"/>
      <c r="R85" s="160"/>
      <c r="S85" s="150"/>
      <c r="V85" s="164"/>
      <c r="Z85">
        <v>0</v>
      </c>
    </row>
    <row r="86" spans="1:26" x14ac:dyDescent="0.25">
      <c r="A86" s="150"/>
      <c r="B86" s="150"/>
      <c r="C86" s="150"/>
      <c r="D86" s="150" t="s">
        <v>78</v>
      </c>
      <c r="E86" s="150"/>
      <c r="F86" s="164"/>
      <c r="G86" s="153">
        <f>ROUND((SUM(L83:L85))/1,2)</f>
        <v>0</v>
      </c>
      <c r="H86" s="153">
        <f>ROUND((SUM(M83:M85))/1,2)</f>
        <v>0</v>
      </c>
      <c r="I86" s="153">
        <f>ROUND((SUM(I83:I85))/1,2)</f>
        <v>0</v>
      </c>
      <c r="J86" s="150"/>
      <c r="K86" s="150"/>
      <c r="L86" s="150">
        <f>ROUND((SUM(L83:L85))/1,2)</f>
        <v>0</v>
      </c>
      <c r="M86" s="150">
        <f>ROUND((SUM(M83:M85))/1,2)</f>
        <v>0</v>
      </c>
      <c r="N86" s="150"/>
      <c r="O86" s="150"/>
      <c r="P86" s="172"/>
      <c r="Q86" s="150"/>
      <c r="R86" s="150"/>
      <c r="S86" s="172">
        <f>ROUND((SUM(S83:S85))/1,2)</f>
        <v>0</v>
      </c>
      <c r="T86" s="147"/>
      <c r="U86" s="147"/>
      <c r="V86" s="2">
        <f>ROUND((SUM(V83:V85))/1,2)</f>
        <v>0</v>
      </c>
      <c r="W86" s="147"/>
      <c r="X86" s="147"/>
      <c r="Y86" s="147"/>
      <c r="Z86" s="147"/>
    </row>
    <row r="87" spans="1:26" x14ac:dyDescent="0.25">
      <c r="A87" s="1"/>
      <c r="B87" s="1"/>
      <c r="C87" s="1"/>
      <c r="D87" s="1"/>
      <c r="E87" s="1"/>
      <c r="F87" s="160"/>
      <c r="G87" s="143"/>
      <c r="H87" s="143"/>
      <c r="I87" s="143"/>
      <c r="J87" s="1"/>
      <c r="K87" s="1"/>
      <c r="L87" s="1"/>
      <c r="M87" s="1"/>
      <c r="N87" s="1"/>
      <c r="O87" s="1"/>
      <c r="P87" s="1"/>
      <c r="Q87" s="1"/>
      <c r="R87" s="1"/>
      <c r="S87" s="1"/>
      <c r="V87" s="1"/>
    </row>
    <row r="88" spans="1:26" x14ac:dyDescent="0.25">
      <c r="A88" s="150"/>
      <c r="B88" s="150"/>
      <c r="C88" s="150"/>
      <c r="D88" s="2" t="s">
        <v>76</v>
      </c>
      <c r="E88" s="150"/>
      <c r="F88" s="164"/>
      <c r="G88" s="153">
        <f>ROUND((SUM(L75:L87))/2,2)</f>
        <v>0</v>
      </c>
      <c r="H88" s="153">
        <f>ROUND((SUM(M75:M87))/2,2)</f>
        <v>0</v>
      </c>
      <c r="I88" s="153">
        <f>ROUND((SUM(I75:I87))/2,2)</f>
        <v>0</v>
      </c>
      <c r="J88" s="151"/>
      <c r="K88" s="150"/>
      <c r="L88" s="151">
        <f>ROUND((SUM(L75:L87))/2,2)</f>
        <v>0</v>
      </c>
      <c r="M88" s="151">
        <f>ROUND((SUM(M75:M87))/2,2)</f>
        <v>0</v>
      </c>
      <c r="N88" s="150"/>
      <c r="O88" s="150"/>
      <c r="P88" s="172"/>
      <c r="Q88" s="150"/>
      <c r="R88" s="150"/>
      <c r="S88" s="172">
        <f>ROUND((SUM(S75:S87))/2,2)</f>
        <v>0.03</v>
      </c>
      <c r="T88" s="147"/>
      <c r="U88" s="147"/>
      <c r="V88" s="2">
        <f>ROUND((SUM(V75:V87))/2,2)</f>
        <v>0</v>
      </c>
    </row>
    <row r="89" spans="1:26" x14ac:dyDescent="0.25">
      <c r="A89" s="1"/>
      <c r="B89" s="1"/>
      <c r="C89" s="1"/>
      <c r="D89" s="1"/>
      <c r="E89" s="1"/>
      <c r="F89" s="160"/>
      <c r="G89" s="143"/>
      <c r="H89" s="143"/>
      <c r="I89" s="143"/>
      <c r="J89" s="1"/>
      <c r="K89" s="1"/>
      <c r="L89" s="1"/>
      <c r="M89" s="1"/>
      <c r="N89" s="1"/>
      <c r="O89" s="1"/>
      <c r="P89" s="1"/>
      <c r="Q89" s="1"/>
      <c r="R89" s="1"/>
      <c r="S89" s="1"/>
      <c r="V89" s="1"/>
    </row>
    <row r="90" spans="1:26" x14ac:dyDescent="0.25">
      <c r="A90" s="150"/>
      <c r="B90" s="150"/>
      <c r="C90" s="150"/>
      <c r="D90" s="2" t="s">
        <v>79</v>
      </c>
      <c r="E90" s="150"/>
      <c r="F90" s="164"/>
      <c r="G90" s="151"/>
      <c r="H90" s="151"/>
      <c r="I90" s="151"/>
      <c r="J90" s="150"/>
      <c r="K90" s="150"/>
      <c r="L90" s="150"/>
      <c r="M90" s="150"/>
      <c r="N90" s="150"/>
      <c r="O90" s="150"/>
      <c r="P90" s="150"/>
      <c r="Q90" s="150"/>
      <c r="R90" s="150"/>
      <c r="S90" s="150"/>
      <c r="T90" s="147"/>
      <c r="U90" s="147"/>
      <c r="V90" s="150"/>
      <c r="W90" s="147"/>
      <c r="X90" s="147"/>
      <c r="Y90" s="147"/>
      <c r="Z90" s="147"/>
    </row>
    <row r="91" spans="1:26" x14ac:dyDescent="0.25">
      <c r="A91" s="150"/>
      <c r="B91" s="150"/>
      <c r="C91" s="150"/>
      <c r="D91" s="150" t="s">
        <v>80</v>
      </c>
      <c r="E91" s="150"/>
      <c r="F91" s="164"/>
      <c r="G91" s="151"/>
      <c r="H91" s="151"/>
      <c r="I91" s="151"/>
      <c r="J91" s="150"/>
      <c r="K91" s="150"/>
      <c r="L91" s="150"/>
      <c r="M91" s="150"/>
      <c r="N91" s="150"/>
      <c r="O91" s="150"/>
      <c r="P91" s="150"/>
      <c r="Q91" s="150"/>
      <c r="R91" s="150"/>
      <c r="S91" s="150"/>
      <c r="T91" s="147"/>
      <c r="U91" s="147"/>
      <c r="V91" s="150"/>
      <c r="W91" s="147"/>
      <c r="X91" s="147"/>
      <c r="Y91" s="147"/>
      <c r="Z91" s="147"/>
    </row>
    <row r="92" spans="1:26" ht="24.95" customHeight="1" x14ac:dyDescent="0.25">
      <c r="A92" s="168">
        <v>27</v>
      </c>
      <c r="B92" s="165" t="s">
        <v>111</v>
      </c>
      <c r="C92" s="170" t="s">
        <v>196</v>
      </c>
      <c r="D92" s="165" t="s">
        <v>197</v>
      </c>
      <c r="E92" s="165" t="s">
        <v>198</v>
      </c>
      <c r="F92" s="167">
        <v>1</v>
      </c>
      <c r="G92" s="167">
        <v>0</v>
      </c>
      <c r="H92" s="167">
        <v>0</v>
      </c>
      <c r="I92" s="167">
        <f>ROUND(F92*(G92+H92),2)</f>
        <v>0</v>
      </c>
      <c r="J92" s="165">
        <f>ROUND(F92*(N92),2)</f>
        <v>2246.4</v>
      </c>
      <c r="K92" s="1">
        <f>ROUND(F92*(O92),2)</f>
        <v>0</v>
      </c>
      <c r="L92" s="1">
        <f>ROUND(F92*(G92),2)</f>
        <v>0</v>
      </c>
      <c r="M92" s="1">
        <f>ROUND(F92*(H92),2)</f>
        <v>0</v>
      </c>
      <c r="N92" s="1">
        <v>2246.4</v>
      </c>
      <c r="O92" s="1"/>
      <c r="P92" s="160"/>
      <c r="Q92" s="160"/>
      <c r="R92" s="160"/>
      <c r="S92" s="150"/>
      <c r="V92" s="164"/>
      <c r="Z92">
        <v>0</v>
      </c>
    </row>
    <row r="93" spans="1:26" ht="24.95" customHeight="1" x14ac:dyDescent="0.25">
      <c r="A93" s="168">
        <v>28</v>
      </c>
      <c r="B93" s="165" t="s">
        <v>111</v>
      </c>
      <c r="C93" s="170" t="s">
        <v>199</v>
      </c>
      <c r="D93" s="165" t="s">
        <v>200</v>
      </c>
      <c r="E93" s="165" t="s">
        <v>193</v>
      </c>
      <c r="F93" s="167">
        <v>1</v>
      </c>
      <c r="G93" s="167">
        <v>0</v>
      </c>
      <c r="H93" s="167">
        <v>0</v>
      </c>
      <c r="I93" s="167">
        <f>ROUND(F93*(G93+H93),2)</f>
        <v>0</v>
      </c>
      <c r="J93" s="165">
        <f>ROUND(F93*(N93),2)</f>
        <v>1740.96</v>
      </c>
      <c r="K93" s="1">
        <f>ROUND(F93*(O93),2)</f>
        <v>0</v>
      </c>
      <c r="L93" s="1">
        <f>ROUND(F93*(G93),2)</f>
        <v>0</v>
      </c>
      <c r="M93" s="1">
        <f>ROUND(F93*(H93),2)</f>
        <v>0</v>
      </c>
      <c r="N93" s="1">
        <v>1740.96</v>
      </c>
      <c r="O93" s="1"/>
      <c r="P93" s="160"/>
      <c r="Q93" s="160"/>
      <c r="R93" s="160"/>
      <c r="S93" s="150"/>
      <c r="V93" s="164"/>
      <c r="Z93">
        <v>0</v>
      </c>
    </row>
    <row r="94" spans="1:26" x14ac:dyDescent="0.25">
      <c r="A94" s="150"/>
      <c r="B94" s="150"/>
      <c r="C94" s="150"/>
      <c r="D94" s="150" t="s">
        <v>80</v>
      </c>
      <c r="E94" s="150"/>
      <c r="F94" s="164"/>
      <c r="G94" s="153">
        <f>ROUND((SUM(L91:L93))/1,2)</f>
        <v>0</v>
      </c>
      <c r="H94" s="153">
        <f>ROUND((SUM(M91:M93))/1,2)</f>
        <v>0</v>
      </c>
      <c r="I94" s="153">
        <f>ROUND((SUM(I91:I93))/1,2)</f>
        <v>0</v>
      </c>
      <c r="J94" s="150"/>
      <c r="K94" s="150"/>
      <c r="L94" s="150">
        <f>ROUND((SUM(L91:L93))/1,2)</f>
        <v>0</v>
      </c>
      <c r="M94" s="150">
        <f>ROUND((SUM(M91:M93))/1,2)</f>
        <v>0</v>
      </c>
      <c r="N94" s="150"/>
      <c r="O94" s="150"/>
      <c r="P94" s="172"/>
      <c r="Q94" s="150"/>
      <c r="R94" s="150"/>
      <c r="S94" s="172">
        <f>ROUND((SUM(S91:S93))/1,2)</f>
        <v>0</v>
      </c>
      <c r="T94" s="147"/>
      <c r="U94" s="147"/>
      <c r="V94" s="2">
        <f>ROUND((SUM(V91:V93))/1,2)</f>
        <v>0</v>
      </c>
      <c r="W94" s="147"/>
      <c r="X94" s="147"/>
      <c r="Y94" s="147"/>
      <c r="Z94" s="147"/>
    </row>
    <row r="95" spans="1:26" x14ac:dyDescent="0.25">
      <c r="A95" s="1"/>
      <c r="B95" s="1"/>
      <c r="C95" s="1"/>
      <c r="D95" s="1"/>
      <c r="E95" s="1"/>
      <c r="F95" s="160"/>
      <c r="G95" s="143"/>
      <c r="H95" s="143"/>
      <c r="I95" s="143"/>
      <c r="J95" s="1"/>
      <c r="K95" s="1"/>
      <c r="L95" s="1"/>
      <c r="M95" s="1"/>
      <c r="N95" s="1"/>
      <c r="O95" s="1"/>
      <c r="P95" s="1"/>
      <c r="Q95" s="1"/>
      <c r="R95" s="1"/>
      <c r="S95" s="1"/>
      <c r="V95" s="1"/>
    </row>
    <row r="96" spans="1:26" x14ac:dyDescent="0.25">
      <c r="A96" s="150"/>
      <c r="B96" s="150"/>
      <c r="C96" s="150"/>
      <c r="D96" s="150" t="s">
        <v>81</v>
      </c>
      <c r="E96" s="150"/>
      <c r="F96" s="164"/>
      <c r="G96" s="151"/>
      <c r="H96" s="151"/>
      <c r="I96" s="151"/>
      <c r="J96" s="150"/>
      <c r="K96" s="150"/>
      <c r="L96" s="150"/>
      <c r="M96" s="150"/>
      <c r="N96" s="150"/>
      <c r="O96" s="150"/>
      <c r="P96" s="150"/>
      <c r="Q96" s="150"/>
      <c r="R96" s="150"/>
      <c r="S96" s="150"/>
      <c r="T96" s="147"/>
      <c r="U96" s="147"/>
      <c r="V96" s="150"/>
      <c r="W96" s="147"/>
      <c r="X96" s="147"/>
      <c r="Y96" s="147"/>
      <c r="Z96" s="147"/>
    </row>
    <row r="97" spans="1:26" ht="24.95" customHeight="1" x14ac:dyDescent="0.25">
      <c r="A97" s="168">
        <v>29</v>
      </c>
      <c r="B97" s="165" t="s">
        <v>104</v>
      </c>
      <c r="C97" s="170" t="s">
        <v>201</v>
      </c>
      <c r="D97" s="165" t="s">
        <v>202</v>
      </c>
      <c r="E97" s="165" t="s">
        <v>153</v>
      </c>
      <c r="F97" s="167">
        <v>18</v>
      </c>
      <c r="G97" s="167">
        <v>0</v>
      </c>
      <c r="H97" s="167">
        <v>0</v>
      </c>
      <c r="I97" s="167">
        <f>ROUND(F97*(G97+H97),2)</f>
        <v>0</v>
      </c>
      <c r="J97" s="165">
        <f>ROUND(F97*(N97),2)</f>
        <v>2223.9</v>
      </c>
      <c r="K97" s="1">
        <f>ROUND(F97*(O97),2)</f>
        <v>0</v>
      </c>
      <c r="L97" s="1">
        <f>ROUND(F97*(G97),2)</f>
        <v>0</v>
      </c>
      <c r="M97" s="1">
        <f>ROUND(F97*(H97),2)</f>
        <v>0</v>
      </c>
      <c r="N97" s="1">
        <v>123.55</v>
      </c>
      <c r="O97" s="1"/>
      <c r="P97" s="160"/>
      <c r="Q97" s="160"/>
      <c r="R97" s="160"/>
      <c r="S97" s="150"/>
      <c r="V97" s="164"/>
      <c r="Z97">
        <v>0</v>
      </c>
    </row>
    <row r="98" spans="1:26" ht="24.95" customHeight="1" x14ac:dyDescent="0.25">
      <c r="A98" s="168">
        <v>30</v>
      </c>
      <c r="B98" s="165" t="s">
        <v>111</v>
      </c>
      <c r="C98" s="170" t="s">
        <v>203</v>
      </c>
      <c r="D98" s="165" t="s">
        <v>204</v>
      </c>
      <c r="E98" s="165" t="s">
        <v>153</v>
      </c>
      <c r="F98" s="167">
        <v>17.600000000000001</v>
      </c>
      <c r="G98" s="167">
        <v>0</v>
      </c>
      <c r="H98" s="167">
        <v>0</v>
      </c>
      <c r="I98" s="167">
        <f>ROUND(F98*(G98+H98),2)</f>
        <v>0</v>
      </c>
      <c r="J98" s="165">
        <f>ROUND(F98*(N98),2)</f>
        <v>1120.24</v>
      </c>
      <c r="K98" s="1">
        <f>ROUND(F98*(O98),2)</f>
        <v>0</v>
      </c>
      <c r="L98" s="1">
        <f>ROUND(F98*(G98),2)</f>
        <v>0</v>
      </c>
      <c r="M98" s="1">
        <f>ROUND(F98*(H98),2)</f>
        <v>0</v>
      </c>
      <c r="N98" s="1">
        <v>63.65</v>
      </c>
      <c r="O98" s="1"/>
      <c r="P98" s="164">
        <v>3.2000000000000001E-2</v>
      </c>
      <c r="Q98" s="160"/>
      <c r="R98" s="160">
        <v>3.2000000000000001E-2</v>
      </c>
      <c r="S98" s="150">
        <f>ROUND(F98*(P98),3)</f>
        <v>0.56299999999999994</v>
      </c>
      <c r="V98" s="164">
        <f>ROUND(F98*(X98),3)</f>
        <v>0.106</v>
      </c>
      <c r="X98">
        <v>6.0000000000000001E-3</v>
      </c>
      <c r="Z98">
        <v>0</v>
      </c>
    </row>
    <row r="99" spans="1:26" ht="24.95" customHeight="1" x14ac:dyDescent="0.25">
      <c r="A99" s="168">
        <v>31</v>
      </c>
      <c r="B99" s="165" t="s">
        <v>111</v>
      </c>
      <c r="C99" s="170" t="s">
        <v>203</v>
      </c>
      <c r="D99" s="165" t="s">
        <v>205</v>
      </c>
      <c r="E99" s="165" t="s">
        <v>153</v>
      </c>
      <c r="F99" s="167">
        <v>17.600000000000001</v>
      </c>
      <c r="G99" s="167">
        <v>0</v>
      </c>
      <c r="H99" s="167">
        <v>0</v>
      </c>
      <c r="I99" s="167">
        <f>ROUND(F99*(G99+H99),2)</f>
        <v>0</v>
      </c>
      <c r="J99" s="165">
        <f>ROUND(F99*(N99),2)</f>
        <v>1252.06</v>
      </c>
      <c r="K99" s="1">
        <f>ROUND(F99*(O99),2)</f>
        <v>0</v>
      </c>
      <c r="L99" s="1">
        <f>ROUND(F99*(G99),2)</f>
        <v>0</v>
      </c>
      <c r="M99" s="1">
        <f>ROUND(F99*(H99),2)</f>
        <v>0</v>
      </c>
      <c r="N99" s="1">
        <v>71.14</v>
      </c>
      <c r="O99" s="1"/>
      <c r="P99" s="164">
        <v>3.2000000000000001E-2</v>
      </c>
      <c r="Q99" s="160"/>
      <c r="R99" s="160">
        <v>3.2000000000000001E-2</v>
      </c>
      <c r="S99" s="150">
        <f>ROUND(F99*(P99),3)</f>
        <v>0.56299999999999994</v>
      </c>
      <c r="V99" s="164">
        <f>ROUND(F99*(X99),3)</f>
        <v>0.106</v>
      </c>
      <c r="X99">
        <v>6.0000000000000001E-3</v>
      </c>
      <c r="Z99">
        <v>0</v>
      </c>
    </row>
    <row r="100" spans="1:26" ht="24.95" customHeight="1" x14ac:dyDescent="0.25">
      <c r="A100" s="168">
        <v>32</v>
      </c>
      <c r="B100" s="165" t="s">
        <v>111</v>
      </c>
      <c r="C100" s="170" t="s">
        <v>206</v>
      </c>
      <c r="D100" s="165" t="s">
        <v>207</v>
      </c>
      <c r="E100" s="165" t="s">
        <v>208</v>
      </c>
      <c r="F100" s="167">
        <v>38.24</v>
      </c>
      <c r="G100" s="167">
        <v>0</v>
      </c>
      <c r="H100" s="167">
        <v>0</v>
      </c>
      <c r="I100" s="167">
        <f>ROUND(F100*(G100+H100),2)</f>
        <v>0</v>
      </c>
      <c r="J100" s="165">
        <f>ROUND(F100*(N100),2)</f>
        <v>2587.6999999999998</v>
      </c>
      <c r="K100" s="1">
        <f>ROUND(F100*(O100),2)</f>
        <v>0</v>
      </c>
      <c r="L100" s="1">
        <f>ROUND(F100*(G100),2)</f>
        <v>0</v>
      </c>
      <c r="M100" s="1">
        <f>ROUND(F100*(H100),2)</f>
        <v>0</v>
      </c>
      <c r="N100" s="1">
        <v>67.67</v>
      </c>
      <c r="O100" s="1"/>
      <c r="P100" s="164">
        <v>2.4E-2</v>
      </c>
      <c r="Q100" s="160"/>
      <c r="R100" s="160">
        <v>2.4E-2</v>
      </c>
      <c r="S100" s="150">
        <f>ROUND(F100*(P100),3)</f>
        <v>0.91800000000000004</v>
      </c>
      <c r="V100" s="164">
        <f>ROUND(F100*(X100),3)</f>
        <v>0.45900000000000002</v>
      </c>
      <c r="X100">
        <v>1.2E-2</v>
      </c>
      <c r="Z100">
        <v>0</v>
      </c>
    </row>
    <row r="101" spans="1:26" ht="12" customHeight="1" x14ac:dyDescent="0.25">
      <c r="A101" s="165"/>
      <c r="B101" s="165"/>
      <c r="C101" s="169"/>
      <c r="D101" s="169" t="s">
        <v>209</v>
      </c>
      <c r="E101" s="165"/>
      <c r="F101" s="166"/>
      <c r="G101" s="167"/>
      <c r="H101" s="167"/>
      <c r="I101" s="167"/>
      <c r="J101" s="165"/>
      <c r="K101" s="1"/>
      <c r="L101" s="1"/>
      <c r="M101" s="1"/>
      <c r="N101" s="1"/>
      <c r="O101" s="1"/>
      <c r="P101" s="1"/>
      <c r="Q101" s="1"/>
      <c r="R101" s="1"/>
      <c r="S101" s="1"/>
      <c r="V101" s="1"/>
    </row>
    <row r="102" spans="1:26" x14ac:dyDescent="0.25">
      <c r="A102" s="165"/>
      <c r="B102" s="165"/>
      <c r="C102" s="165"/>
      <c r="D102" s="171" t="s">
        <v>210</v>
      </c>
      <c r="E102" s="165"/>
      <c r="F102" s="167">
        <v>38.24</v>
      </c>
      <c r="G102" s="167"/>
      <c r="H102" s="167"/>
      <c r="I102" s="167"/>
      <c r="J102" s="165"/>
      <c r="K102" s="1"/>
      <c r="L102" s="1"/>
      <c r="M102" s="1"/>
      <c r="N102" s="1"/>
      <c r="O102" s="1"/>
      <c r="P102" s="1"/>
      <c r="Q102" s="1"/>
      <c r="R102" s="1"/>
      <c r="S102" s="1"/>
      <c r="V102" s="1"/>
    </row>
    <row r="103" spans="1:26" x14ac:dyDescent="0.25">
      <c r="A103" s="150"/>
      <c r="B103" s="150"/>
      <c r="C103" s="150"/>
      <c r="D103" s="150" t="s">
        <v>81</v>
      </c>
      <c r="E103" s="150"/>
      <c r="F103" s="164"/>
      <c r="G103" s="153">
        <f>ROUND((SUM(L96:L102))/1,2)</f>
        <v>0</v>
      </c>
      <c r="H103" s="153">
        <f>ROUND((SUM(M96:M102))/1,2)</f>
        <v>0</v>
      </c>
      <c r="I103" s="153">
        <f>ROUND((SUM(I96:I102))/1,2)</f>
        <v>0</v>
      </c>
      <c r="J103" s="150"/>
      <c r="K103" s="150"/>
      <c r="L103" s="150">
        <f>ROUND((SUM(L96:L102))/1,2)</f>
        <v>0</v>
      </c>
      <c r="M103" s="150">
        <f>ROUND((SUM(M96:M102))/1,2)</f>
        <v>0</v>
      </c>
      <c r="N103" s="150"/>
      <c r="O103" s="150"/>
      <c r="P103" s="172"/>
      <c r="Q103" s="1"/>
      <c r="R103" s="1"/>
      <c r="S103" s="172">
        <f>ROUND((SUM(S96:S102))/1,2)</f>
        <v>2.04</v>
      </c>
      <c r="T103" s="174"/>
      <c r="U103" s="174"/>
      <c r="V103" s="2">
        <f>ROUND((SUM(V96:V102))/1,2)</f>
        <v>0.67</v>
      </c>
    </row>
    <row r="104" spans="1:26" x14ac:dyDescent="0.25">
      <c r="A104" s="1"/>
      <c r="B104" s="1"/>
      <c r="C104" s="1"/>
      <c r="D104" s="1"/>
      <c r="E104" s="1"/>
      <c r="F104" s="160"/>
      <c r="G104" s="143"/>
      <c r="H104" s="143"/>
      <c r="I104" s="143"/>
      <c r="J104" s="1"/>
      <c r="K104" s="1"/>
      <c r="L104" s="1"/>
      <c r="M104" s="1"/>
      <c r="N104" s="1"/>
      <c r="O104" s="1"/>
      <c r="P104" s="1"/>
      <c r="Q104" s="1"/>
      <c r="R104" s="1"/>
      <c r="S104" s="1"/>
      <c r="V104" s="1"/>
    </row>
    <row r="105" spans="1:26" x14ac:dyDescent="0.25">
      <c r="A105" s="150"/>
      <c r="B105" s="150"/>
      <c r="C105" s="150"/>
      <c r="D105" s="2" t="s">
        <v>79</v>
      </c>
      <c r="E105" s="150"/>
      <c r="F105" s="164"/>
      <c r="G105" s="153">
        <f>ROUND((SUM(L90:L104))/2,2)</f>
        <v>0</v>
      </c>
      <c r="H105" s="153">
        <f>ROUND((SUM(M90:M104))/2,2)</f>
        <v>0</v>
      </c>
      <c r="I105" s="153">
        <f>ROUND((SUM(I90:I104))/2,2)</f>
        <v>0</v>
      </c>
      <c r="J105" s="150"/>
      <c r="K105" s="150"/>
      <c r="L105" s="150">
        <f>ROUND((SUM(L90:L104))/2,2)</f>
        <v>0</v>
      </c>
      <c r="M105" s="150">
        <f>ROUND((SUM(M90:M104))/2,2)</f>
        <v>0</v>
      </c>
      <c r="N105" s="150"/>
      <c r="O105" s="150"/>
      <c r="P105" s="172"/>
      <c r="Q105" s="1"/>
      <c r="R105" s="1"/>
      <c r="S105" s="172">
        <f>ROUND((SUM(S90:S104))/2,2)</f>
        <v>2.04</v>
      </c>
      <c r="V105" s="2">
        <f>ROUND((SUM(V90:V104))/2,2)</f>
        <v>0.67</v>
      </c>
    </row>
    <row r="106" spans="1:26" x14ac:dyDescent="0.25">
      <c r="A106" s="175"/>
      <c r="B106" s="175"/>
      <c r="C106" s="175"/>
      <c r="D106" s="175" t="s">
        <v>82</v>
      </c>
      <c r="E106" s="175"/>
      <c r="F106" s="176"/>
      <c r="G106" s="177">
        <f>ROUND((SUM(L9:L105))/3,2)</f>
        <v>0</v>
      </c>
      <c r="H106" s="177">
        <f>ROUND((SUM(M9:M105))/3,2)</f>
        <v>0</v>
      </c>
      <c r="I106" s="177">
        <f>ROUND((SUM(I9:I105))/3,2)</f>
        <v>0</v>
      </c>
      <c r="J106" s="175"/>
      <c r="K106" s="175">
        <f>ROUND((SUM(K9:K105))/3,2)</f>
        <v>0</v>
      </c>
      <c r="L106" s="175">
        <f>ROUND((SUM(L9:L105))/3,2)</f>
        <v>0</v>
      </c>
      <c r="M106" s="175">
        <f>ROUND((SUM(M9:M105))/3,2)</f>
        <v>0</v>
      </c>
      <c r="N106" s="175"/>
      <c r="O106" s="175"/>
      <c r="P106" s="176"/>
      <c r="Q106" s="175"/>
      <c r="R106" s="175"/>
      <c r="S106" s="176">
        <f>ROUND((SUM(S9:S105))/3,2)</f>
        <v>12.84</v>
      </c>
      <c r="T106" s="178"/>
      <c r="U106" s="178"/>
      <c r="V106" s="175">
        <f>ROUND((SUM(V9:V105))/3,2)</f>
        <v>4.88</v>
      </c>
      <c r="Z106">
        <f>(SUM(Z9:Z105))</f>
        <v>0</v>
      </c>
    </row>
  </sheetData>
  <mergeCells count="3">
    <mergeCell ref="C1:H1"/>
    <mergeCell ref="C2:H2"/>
    <mergeCell ref="C3:H3"/>
  </mergeCells>
  <printOptions horizontalCentered="1" gridLines="1"/>
  <pageMargins left="1.1111111111111112E-2" right="1.1111111111111112E-2" top="0.75" bottom="0.75" header="0.3" footer="0.3"/>
  <pageSetup paperSize="9" scale="85" orientation="portrait" r:id="rId1"/>
  <headerFooter>
    <oddHeader>&amp;C&amp;B&amp; Rozpočet Palác mestský na Námestí Majstra Pavla č. 48 v Levoči (ÚZPF č.5) /  Obnova hlavnej východnej fasády</oddHeader>
    <oddFooter>&amp;RStrana &amp;P z &amp;N    &amp;L&amp;7Spracované systémom Systematic®pyramida.wsn, tel.: 051 77 10 585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activeCell="B2" sqref="B2:J2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5"/>
      <c r="C1" s="15"/>
      <c r="D1" s="15"/>
      <c r="E1" s="15"/>
      <c r="F1" s="16" t="s">
        <v>15</v>
      </c>
      <c r="G1" s="15"/>
      <c r="H1" s="15"/>
      <c r="I1" s="15"/>
      <c r="J1" s="15"/>
      <c r="W1">
        <v>30.126000000000001</v>
      </c>
    </row>
    <row r="2" spans="1:23" ht="18" customHeight="1" thickTop="1" x14ac:dyDescent="0.25">
      <c r="A2" s="14"/>
      <c r="B2" s="196" t="s">
        <v>268</v>
      </c>
      <c r="C2" s="197"/>
      <c r="D2" s="197"/>
      <c r="E2" s="197"/>
      <c r="F2" s="197"/>
      <c r="G2" s="197"/>
      <c r="H2" s="197"/>
      <c r="I2" s="197"/>
      <c r="J2" s="198"/>
    </row>
    <row r="3" spans="1:23" ht="18" customHeight="1" x14ac:dyDescent="0.25">
      <c r="A3" s="14"/>
      <c r="B3" s="37" t="s">
        <v>17</v>
      </c>
      <c r="C3" s="38"/>
      <c r="D3" s="39"/>
      <c r="E3" s="39"/>
      <c r="F3" s="39"/>
      <c r="G3" s="19"/>
      <c r="H3" s="19"/>
      <c r="I3" s="40" t="s">
        <v>16</v>
      </c>
      <c r="J3" s="33"/>
    </row>
    <row r="4" spans="1:23" ht="18" customHeight="1" x14ac:dyDescent="0.25">
      <c r="A4" s="14"/>
      <c r="B4" s="37" t="s">
        <v>211</v>
      </c>
      <c r="C4" s="22"/>
      <c r="D4" s="19"/>
      <c r="E4" s="19"/>
      <c r="F4" s="19"/>
      <c r="G4" s="19"/>
      <c r="H4" s="19"/>
      <c r="I4" s="40" t="s">
        <v>19</v>
      </c>
      <c r="J4" s="33"/>
    </row>
    <row r="5" spans="1:23" ht="18" customHeight="1" thickBot="1" x14ac:dyDescent="0.3">
      <c r="A5" s="14"/>
      <c r="B5" s="41" t="s">
        <v>20</v>
      </c>
      <c r="C5" s="22"/>
      <c r="D5" s="19"/>
      <c r="E5" s="19"/>
      <c r="F5" s="42" t="s">
        <v>21</v>
      </c>
      <c r="G5" s="19"/>
      <c r="H5" s="19"/>
      <c r="I5" s="40" t="s">
        <v>22</v>
      </c>
      <c r="J5" s="190">
        <v>43853</v>
      </c>
    </row>
    <row r="6" spans="1:23" ht="20.100000000000001" customHeight="1" thickTop="1" x14ac:dyDescent="0.25">
      <c r="A6" s="14"/>
      <c r="B6" s="199" t="s">
        <v>23</v>
      </c>
      <c r="C6" s="200"/>
      <c r="D6" s="200"/>
      <c r="E6" s="200"/>
      <c r="F6" s="200"/>
      <c r="G6" s="200"/>
      <c r="H6" s="200"/>
      <c r="I6" s="200"/>
      <c r="J6" s="201"/>
    </row>
    <row r="7" spans="1:23" ht="18" customHeight="1" x14ac:dyDescent="0.25">
      <c r="A7" s="14"/>
      <c r="B7" s="51" t="s">
        <v>26</v>
      </c>
      <c r="C7" s="44"/>
      <c r="D7" s="20"/>
      <c r="E7" s="20"/>
      <c r="F7" s="20"/>
      <c r="G7" s="52" t="s">
        <v>27</v>
      </c>
      <c r="H7" s="20"/>
      <c r="I7" s="31"/>
      <c r="J7" s="45"/>
    </row>
    <row r="8" spans="1:23" ht="20.100000000000001" customHeight="1" x14ac:dyDescent="0.25">
      <c r="A8" s="14"/>
      <c r="B8" s="202" t="s">
        <v>24</v>
      </c>
      <c r="C8" s="203"/>
      <c r="D8" s="203"/>
      <c r="E8" s="203"/>
      <c r="F8" s="203"/>
      <c r="G8" s="203"/>
      <c r="H8" s="203"/>
      <c r="I8" s="203"/>
      <c r="J8" s="204"/>
    </row>
    <row r="9" spans="1:23" ht="18" customHeight="1" x14ac:dyDescent="0.25">
      <c r="A9" s="14"/>
      <c r="B9" s="41" t="s">
        <v>30</v>
      </c>
      <c r="C9" s="22"/>
      <c r="D9" s="19"/>
      <c r="E9" s="19"/>
      <c r="F9" s="19"/>
      <c r="G9" s="42" t="s">
        <v>31</v>
      </c>
      <c r="H9" s="19"/>
      <c r="I9" s="30"/>
      <c r="J9" s="33"/>
    </row>
    <row r="10" spans="1:23" ht="20.100000000000001" customHeight="1" x14ac:dyDescent="0.25">
      <c r="A10" s="14"/>
      <c r="B10" s="202" t="s">
        <v>25</v>
      </c>
      <c r="C10" s="203"/>
      <c r="D10" s="203"/>
      <c r="E10" s="203"/>
      <c r="F10" s="203"/>
      <c r="G10" s="203"/>
      <c r="H10" s="203"/>
      <c r="I10" s="203"/>
      <c r="J10" s="204"/>
    </row>
    <row r="11" spans="1:23" ht="18" customHeight="1" thickBot="1" x14ac:dyDescent="0.3">
      <c r="A11" s="14"/>
      <c r="B11" s="41" t="s">
        <v>28</v>
      </c>
      <c r="C11" s="22"/>
      <c r="D11" s="19"/>
      <c r="E11" s="19"/>
      <c r="F11" s="19"/>
      <c r="G11" s="42" t="s">
        <v>29</v>
      </c>
      <c r="H11" s="19"/>
      <c r="I11" s="30"/>
      <c r="J11" s="33"/>
    </row>
    <row r="12" spans="1:23" ht="18" customHeight="1" thickTop="1" x14ac:dyDescent="0.25">
      <c r="A12" s="14"/>
      <c r="B12" s="46"/>
      <c r="C12" s="47"/>
      <c r="D12" s="48"/>
      <c r="E12" s="48"/>
      <c r="F12" s="48"/>
      <c r="G12" s="48"/>
      <c r="H12" s="48"/>
      <c r="I12" s="49"/>
      <c r="J12" s="50"/>
    </row>
    <row r="13" spans="1:23" ht="18" customHeight="1" x14ac:dyDescent="0.25">
      <c r="A13" s="14"/>
      <c r="B13" s="43"/>
      <c r="C13" s="44"/>
      <c r="D13" s="20"/>
      <c r="E13" s="20"/>
      <c r="F13" s="20"/>
      <c r="G13" s="20"/>
      <c r="H13" s="20"/>
      <c r="I13" s="31"/>
      <c r="J13" s="45"/>
    </row>
    <row r="14" spans="1:23" ht="18" customHeight="1" thickBot="1" x14ac:dyDescent="0.3">
      <c r="A14" s="14"/>
      <c r="B14" s="25"/>
      <c r="C14" s="22"/>
      <c r="D14" s="19"/>
      <c r="E14" s="19"/>
      <c r="F14" s="19"/>
      <c r="G14" s="19"/>
      <c r="H14" s="19"/>
      <c r="I14" s="30"/>
      <c r="J14" s="33"/>
    </row>
    <row r="15" spans="1:23" ht="18" customHeight="1" thickTop="1" x14ac:dyDescent="0.25">
      <c r="A15" s="14"/>
      <c r="B15" s="85" t="s">
        <v>32</v>
      </c>
      <c r="C15" s="86" t="s">
        <v>5</v>
      </c>
      <c r="D15" s="86" t="s">
        <v>61</v>
      </c>
      <c r="E15" s="87" t="s">
        <v>62</v>
      </c>
      <c r="F15" s="100" t="s">
        <v>63</v>
      </c>
      <c r="G15" s="53" t="s">
        <v>37</v>
      </c>
      <c r="H15" s="56" t="s">
        <v>38</v>
      </c>
      <c r="I15" s="29"/>
      <c r="J15" s="50"/>
    </row>
    <row r="16" spans="1:23" ht="18" customHeight="1" x14ac:dyDescent="0.25">
      <c r="A16" s="14"/>
      <c r="B16" s="88">
        <v>1</v>
      </c>
      <c r="C16" s="89" t="s">
        <v>33</v>
      </c>
      <c r="D16" s="90">
        <f>'Rekap 3212'!B15</f>
        <v>0</v>
      </c>
      <c r="E16" s="91">
        <f>'Rekap 3212'!C15</f>
        <v>0</v>
      </c>
      <c r="F16" s="101">
        <f>'Rekap 3212'!D15</f>
        <v>0</v>
      </c>
      <c r="G16" s="54">
        <v>6</v>
      </c>
      <c r="H16" s="110" t="s">
        <v>39</v>
      </c>
      <c r="I16" s="121"/>
      <c r="J16" s="113">
        <v>0</v>
      </c>
    </row>
    <row r="17" spans="1:26" ht="18" customHeight="1" x14ac:dyDescent="0.25">
      <c r="A17" s="14"/>
      <c r="B17" s="61">
        <v>2</v>
      </c>
      <c r="C17" s="65" t="s">
        <v>34</v>
      </c>
      <c r="D17" s="72">
        <f>'Rekap 3212'!B21</f>
        <v>0</v>
      </c>
      <c r="E17" s="70">
        <f>'Rekap 3212'!C21</f>
        <v>0</v>
      </c>
      <c r="F17" s="75">
        <f>'Rekap 3212'!D21</f>
        <v>0</v>
      </c>
      <c r="G17" s="55">
        <v>7</v>
      </c>
      <c r="H17" s="111" t="s">
        <v>40</v>
      </c>
      <c r="I17" s="121"/>
      <c r="J17" s="114">
        <f>'SO 3212'!Z91</f>
        <v>0</v>
      </c>
    </row>
    <row r="18" spans="1:26" ht="18" customHeight="1" x14ac:dyDescent="0.25">
      <c r="A18" s="14"/>
      <c r="B18" s="62">
        <v>3</v>
      </c>
      <c r="C18" s="66" t="s">
        <v>35</v>
      </c>
      <c r="D18" s="73">
        <f>'Rekap 3212'!B26</f>
        <v>0</v>
      </c>
      <c r="E18" s="71">
        <f>'Rekap 3212'!C26</f>
        <v>0</v>
      </c>
      <c r="F18" s="76">
        <f>'Rekap 3212'!D26</f>
        <v>0</v>
      </c>
      <c r="G18" s="55">
        <v>8</v>
      </c>
      <c r="H18" s="111" t="s">
        <v>41</v>
      </c>
      <c r="I18" s="121"/>
      <c r="J18" s="114">
        <v>0</v>
      </c>
    </row>
    <row r="19" spans="1:26" ht="18" customHeight="1" x14ac:dyDescent="0.25">
      <c r="A19" s="14"/>
      <c r="B19" s="62">
        <v>4</v>
      </c>
      <c r="C19" s="67"/>
      <c r="D19" s="73"/>
      <c r="E19" s="71"/>
      <c r="F19" s="76"/>
      <c r="G19" s="55">
        <v>9</v>
      </c>
      <c r="H19" s="119"/>
      <c r="I19" s="121"/>
      <c r="J19" s="120"/>
    </row>
    <row r="20" spans="1:26" ht="18" customHeight="1" thickBot="1" x14ac:dyDescent="0.3">
      <c r="A20" s="14"/>
      <c r="B20" s="62">
        <v>5</v>
      </c>
      <c r="C20" s="68" t="s">
        <v>36</v>
      </c>
      <c r="D20" s="74"/>
      <c r="E20" s="95"/>
      <c r="F20" s="102">
        <f>SUM(F16:F19)</f>
        <v>0</v>
      </c>
      <c r="G20" s="55">
        <v>10</v>
      </c>
      <c r="H20" s="111" t="s">
        <v>36</v>
      </c>
      <c r="I20" s="123"/>
      <c r="J20" s="94">
        <f>SUM(J16:J19)</f>
        <v>0</v>
      </c>
    </row>
    <row r="21" spans="1:26" ht="18" customHeight="1" thickTop="1" x14ac:dyDescent="0.25">
      <c r="A21" s="14"/>
      <c r="B21" s="59" t="s">
        <v>49</v>
      </c>
      <c r="C21" s="63" t="s">
        <v>6</v>
      </c>
      <c r="D21" s="69"/>
      <c r="E21" s="21"/>
      <c r="F21" s="93"/>
      <c r="G21" s="59" t="s">
        <v>57</v>
      </c>
      <c r="H21" s="56" t="s">
        <v>6</v>
      </c>
      <c r="I21" s="31"/>
      <c r="J21" s="124"/>
    </row>
    <row r="22" spans="1:26" ht="18" customHeight="1" x14ac:dyDescent="0.25">
      <c r="A22" s="14"/>
      <c r="B22" s="54">
        <v>11</v>
      </c>
      <c r="C22" s="57" t="s">
        <v>50</v>
      </c>
      <c r="D22" s="81"/>
      <c r="E22" s="83" t="s">
        <v>53</v>
      </c>
      <c r="F22" s="75">
        <f>((F16*U22*2.4)+(F17*V22*2.4)+(F18*W22*2.4))/100</f>
        <v>0</v>
      </c>
      <c r="G22" s="54">
        <v>16</v>
      </c>
      <c r="H22" s="110" t="s">
        <v>58</v>
      </c>
      <c r="I22" s="122" t="s">
        <v>56</v>
      </c>
      <c r="J22" s="113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4"/>
      <c r="B23" s="55">
        <v>12</v>
      </c>
      <c r="C23" s="58" t="s">
        <v>51</v>
      </c>
      <c r="D23" s="60"/>
      <c r="E23" s="83" t="s">
        <v>54</v>
      </c>
      <c r="F23" s="76">
        <f>((F16*U23*0)+(F17*V23*0)+(F18*W23*0))/100</f>
        <v>0</v>
      </c>
      <c r="G23" s="55">
        <v>17</v>
      </c>
      <c r="H23" s="111" t="s">
        <v>59</v>
      </c>
      <c r="I23" s="122" t="s">
        <v>56</v>
      </c>
      <c r="J23" s="114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4"/>
      <c r="B24" s="55">
        <v>13</v>
      </c>
      <c r="C24" s="58" t="s">
        <v>52</v>
      </c>
      <c r="D24" s="60"/>
      <c r="E24" s="83" t="s">
        <v>55</v>
      </c>
      <c r="F24" s="76">
        <f>((F16*U24*1.1)+(F17*V24*1.1)+(F18*W24*1.1))/100</f>
        <v>0</v>
      </c>
      <c r="G24" s="55">
        <v>18</v>
      </c>
      <c r="H24" s="111" t="s">
        <v>60</v>
      </c>
      <c r="I24" s="122" t="s">
        <v>54</v>
      </c>
      <c r="J24" s="114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4"/>
      <c r="B25" s="55">
        <v>14</v>
      </c>
      <c r="C25" s="22"/>
      <c r="D25" s="60"/>
      <c r="E25" s="84"/>
      <c r="F25" s="82"/>
      <c r="G25" s="55">
        <v>19</v>
      </c>
      <c r="H25" s="119"/>
      <c r="I25" s="121"/>
      <c r="J25" s="120"/>
    </row>
    <row r="26" spans="1:26" ht="18" customHeight="1" thickBot="1" x14ac:dyDescent="0.3">
      <c r="A26" s="14"/>
      <c r="B26" s="55">
        <v>15</v>
      </c>
      <c r="C26" s="58"/>
      <c r="D26" s="60"/>
      <c r="E26" s="60"/>
      <c r="F26" s="103"/>
      <c r="G26" s="55">
        <v>20</v>
      </c>
      <c r="H26" s="111" t="s">
        <v>36</v>
      </c>
      <c r="I26" s="123"/>
      <c r="J26" s="94">
        <f>SUM(J22:J25)+SUM(F22:F25)</f>
        <v>0</v>
      </c>
    </row>
    <row r="27" spans="1:26" ht="18" customHeight="1" thickTop="1" x14ac:dyDescent="0.25">
      <c r="A27" s="14"/>
      <c r="B27" s="96"/>
      <c r="C27" s="135" t="s">
        <v>66</v>
      </c>
      <c r="D27" s="128"/>
      <c r="E27" s="97"/>
      <c r="F27" s="32"/>
      <c r="G27" s="104" t="s">
        <v>42</v>
      </c>
      <c r="H27" s="99" t="s">
        <v>43</v>
      </c>
      <c r="I27" s="31"/>
      <c r="J27" s="34"/>
    </row>
    <row r="28" spans="1:26" ht="18" customHeight="1" x14ac:dyDescent="0.25">
      <c r="A28" s="14"/>
      <c r="B28" s="28"/>
      <c r="C28" s="126"/>
      <c r="D28" s="129"/>
      <c r="E28" s="24"/>
      <c r="F28" s="14"/>
      <c r="G28" s="105">
        <v>21</v>
      </c>
      <c r="H28" s="109" t="s">
        <v>44</v>
      </c>
      <c r="I28" s="116"/>
      <c r="J28" s="92">
        <f>F20+J20+F26+J26</f>
        <v>0</v>
      </c>
    </row>
    <row r="29" spans="1:26" ht="18" customHeight="1" x14ac:dyDescent="0.25">
      <c r="A29" s="14"/>
      <c r="B29" s="77"/>
      <c r="C29" s="127"/>
      <c r="D29" s="130"/>
      <c r="E29" s="24"/>
      <c r="F29" s="14"/>
      <c r="G29" s="54">
        <v>22</v>
      </c>
      <c r="H29" s="110" t="s">
        <v>45</v>
      </c>
      <c r="I29" s="117">
        <f>J28-SUM('SO 3212'!K9:'SO 3212'!K90)</f>
        <v>0</v>
      </c>
      <c r="J29" s="113">
        <f>ROUND(((ROUND(I29,2)*20)*1/100),2)</f>
        <v>0</v>
      </c>
    </row>
    <row r="30" spans="1:26" ht="18" customHeight="1" x14ac:dyDescent="0.25">
      <c r="A30" s="14"/>
      <c r="B30" s="25"/>
      <c r="C30" s="119"/>
      <c r="D30" s="121"/>
      <c r="E30" s="24"/>
      <c r="F30" s="14"/>
      <c r="G30" s="55">
        <v>23</v>
      </c>
      <c r="H30" s="111" t="s">
        <v>46</v>
      </c>
      <c r="I30" s="83">
        <f>SUM('SO 3212'!K9:'SO 3212'!K90)</f>
        <v>0</v>
      </c>
      <c r="J30" s="114">
        <f>ROUND(((ROUND(I30,2)*0)/100),2)</f>
        <v>0</v>
      </c>
    </row>
    <row r="31" spans="1:26" ht="18" customHeight="1" x14ac:dyDescent="0.25">
      <c r="A31" s="14"/>
      <c r="B31" s="26"/>
      <c r="C31" s="131"/>
      <c r="D31" s="132"/>
      <c r="E31" s="24"/>
      <c r="F31" s="14"/>
      <c r="G31" s="105">
        <v>24</v>
      </c>
      <c r="H31" s="109" t="s">
        <v>47</v>
      </c>
      <c r="I31" s="108"/>
      <c r="J31" s="125">
        <f>SUM(J28:J30)</f>
        <v>0</v>
      </c>
    </row>
    <row r="32" spans="1:26" ht="18" customHeight="1" thickBot="1" x14ac:dyDescent="0.3">
      <c r="A32" s="14"/>
      <c r="B32" s="43"/>
      <c r="C32" s="112"/>
      <c r="D32" s="118"/>
      <c r="E32" s="78"/>
      <c r="F32" s="79"/>
      <c r="G32" s="54" t="s">
        <v>48</v>
      </c>
      <c r="H32" s="112"/>
      <c r="I32" s="118"/>
      <c r="J32" s="115"/>
    </row>
    <row r="33" spans="1:10" ht="18" customHeight="1" thickTop="1" x14ac:dyDescent="0.25">
      <c r="A33" s="14"/>
      <c r="B33" s="96"/>
      <c r="C33" s="97"/>
      <c r="D33" s="133" t="s">
        <v>64</v>
      </c>
      <c r="E33" s="18"/>
      <c r="F33" s="98"/>
      <c r="G33" s="106">
        <v>26</v>
      </c>
      <c r="H33" s="134" t="s">
        <v>65</v>
      </c>
      <c r="I33" s="32"/>
      <c r="J33" s="107"/>
    </row>
    <row r="34" spans="1:10" ht="18" customHeight="1" x14ac:dyDescent="0.25">
      <c r="A34" s="14"/>
      <c r="B34" s="27"/>
      <c r="C34" s="23"/>
      <c r="D34" s="17"/>
      <c r="E34" s="17"/>
      <c r="F34" s="17"/>
      <c r="G34" s="17"/>
      <c r="H34" s="17"/>
      <c r="I34" s="32"/>
      <c r="J34" s="35"/>
    </row>
    <row r="35" spans="1:10" ht="18" customHeight="1" x14ac:dyDescent="0.25">
      <c r="A35" s="14"/>
      <c r="B35" s="28"/>
      <c r="C35" s="24"/>
      <c r="D35" s="3"/>
      <c r="E35" s="3"/>
      <c r="F35" s="3"/>
      <c r="G35" s="3"/>
      <c r="H35" s="3"/>
      <c r="I35" s="14"/>
      <c r="J35" s="36"/>
    </row>
    <row r="36" spans="1:10" ht="18" customHeight="1" x14ac:dyDescent="0.25">
      <c r="A36" s="14"/>
      <c r="B36" s="28"/>
      <c r="C36" s="24"/>
      <c r="D36" s="3"/>
      <c r="E36" s="3"/>
      <c r="F36" s="3"/>
      <c r="G36" s="3"/>
      <c r="H36" s="3"/>
      <c r="I36" s="14"/>
      <c r="J36" s="36"/>
    </row>
    <row r="37" spans="1:10" ht="18" customHeight="1" x14ac:dyDescent="0.25">
      <c r="A37" s="14"/>
      <c r="B37" s="28"/>
      <c r="C37" s="24"/>
      <c r="D37" s="3"/>
      <c r="E37" s="3"/>
      <c r="F37" s="3"/>
      <c r="G37" s="3"/>
      <c r="H37" s="3"/>
      <c r="I37" s="14"/>
      <c r="J37" s="36"/>
    </row>
    <row r="38" spans="1:10" ht="18" customHeight="1" x14ac:dyDescent="0.25">
      <c r="A38" s="14"/>
      <c r="B38" s="28"/>
      <c r="C38" s="24"/>
      <c r="D38" s="3"/>
      <c r="E38" s="3"/>
      <c r="F38" s="3"/>
      <c r="G38" s="3"/>
      <c r="H38" s="3"/>
      <c r="I38" s="14"/>
      <c r="J38" s="36"/>
    </row>
    <row r="39" spans="1:10" ht="18" customHeight="1" x14ac:dyDescent="0.25">
      <c r="A39" s="14"/>
      <c r="B39" s="28"/>
      <c r="C39" s="24"/>
      <c r="D39" s="3"/>
      <c r="E39" s="3"/>
      <c r="F39" s="3"/>
      <c r="G39" s="3"/>
      <c r="H39" s="3"/>
      <c r="I39" s="14"/>
      <c r="J39" s="36"/>
    </row>
    <row r="40" spans="1:10" ht="18" customHeight="1" thickBot="1" x14ac:dyDescent="0.3">
      <c r="A40" s="14"/>
      <c r="B40" s="77"/>
      <c r="C40" s="78"/>
      <c r="D40" s="15"/>
      <c r="E40" s="15"/>
      <c r="F40" s="15"/>
      <c r="G40" s="15"/>
      <c r="H40" s="15"/>
      <c r="I40" s="79"/>
      <c r="J40" s="80"/>
    </row>
    <row r="41" spans="1:10" ht="15.75" thickTop="1" x14ac:dyDescent="0.25">
      <c r="A41" s="14"/>
      <c r="B41" s="18"/>
      <c r="C41" s="18"/>
      <c r="D41" s="18"/>
      <c r="E41" s="18"/>
      <c r="F41" s="18"/>
      <c r="G41" s="18"/>
      <c r="H41" s="18"/>
      <c r="I41" s="18"/>
      <c r="J41" s="18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activeCell="F5" sqref="F5"/>
    </sheetView>
  </sheetViews>
  <sheetFormatPr defaultColWidth="0" defaultRowHeight="15" x14ac:dyDescent="0.25"/>
  <cols>
    <col min="1" max="1" width="37.7109375" customWidth="1"/>
    <col min="2" max="4" width="10.7109375" customWidth="1"/>
    <col min="5" max="6" width="9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05" t="s">
        <v>23</v>
      </c>
      <c r="B1" s="206"/>
      <c r="C1" s="206"/>
      <c r="D1" s="207"/>
      <c r="E1" s="138" t="s">
        <v>21</v>
      </c>
      <c r="F1" s="137"/>
      <c r="W1">
        <v>30.126000000000001</v>
      </c>
    </row>
    <row r="2" spans="1:26" ht="20.100000000000001" customHeight="1" x14ac:dyDescent="0.25">
      <c r="A2" s="205" t="s">
        <v>24</v>
      </c>
      <c r="B2" s="206"/>
      <c r="C2" s="206"/>
      <c r="D2" s="207"/>
      <c r="E2" s="138" t="s">
        <v>19</v>
      </c>
      <c r="F2" s="137"/>
    </row>
    <row r="3" spans="1:26" ht="20.100000000000001" customHeight="1" x14ac:dyDescent="0.25">
      <c r="A3" s="205" t="s">
        <v>25</v>
      </c>
      <c r="B3" s="206"/>
      <c r="C3" s="206"/>
      <c r="D3" s="207"/>
      <c r="E3" s="138" t="s">
        <v>265</v>
      </c>
      <c r="F3" s="137"/>
    </row>
    <row r="4" spans="1:26" x14ac:dyDescent="0.25">
      <c r="A4" s="139" t="s">
        <v>269</v>
      </c>
      <c r="B4" s="136"/>
      <c r="C4" s="136"/>
      <c r="D4" s="136"/>
      <c r="E4" s="136"/>
      <c r="F4" s="136"/>
    </row>
    <row r="5" spans="1:26" x14ac:dyDescent="0.25">
      <c r="A5" s="139" t="s">
        <v>17</v>
      </c>
      <c r="B5" s="136"/>
      <c r="C5" s="136"/>
      <c r="D5" s="136"/>
      <c r="E5" s="136"/>
      <c r="F5" s="136"/>
    </row>
    <row r="6" spans="1:26" x14ac:dyDescent="0.25">
      <c r="A6" s="139" t="s">
        <v>211</v>
      </c>
      <c r="B6" s="136"/>
      <c r="C6" s="136"/>
      <c r="D6" s="136"/>
      <c r="E6" s="136"/>
      <c r="F6" s="136"/>
    </row>
    <row r="7" spans="1:26" x14ac:dyDescent="0.25">
      <c r="A7" s="136"/>
      <c r="B7" s="136"/>
      <c r="C7" s="136"/>
      <c r="D7" s="136"/>
      <c r="E7" s="136"/>
      <c r="F7" s="136"/>
    </row>
    <row r="8" spans="1:26" x14ac:dyDescent="0.25">
      <c r="A8" s="140" t="s">
        <v>70</v>
      </c>
      <c r="B8" s="136"/>
      <c r="C8" s="136"/>
      <c r="D8" s="136"/>
      <c r="E8" s="136"/>
      <c r="F8" s="136"/>
    </row>
    <row r="9" spans="1:26" x14ac:dyDescent="0.25">
      <c r="A9" s="141" t="s">
        <v>67</v>
      </c>
      <c r="B9" s="141" t="s">
        <v>61</v>
      </c>
      <c r="C9" s="141" t="s">
        <v>62</v>
      </c>
      <c r="D9" s="141" t="s">
        <v>36</v>
      </c>
      <c r="E9" s="141" t="s">
        <v>68</v>
      </c>
      <c r="F9" s="141" t="s">
        <v>69</v>
      </c>
    </row>
    <row r="10" spans="1:26" x14ac:dyDescent="0.25">
      <c r="A10" s="148" t="s">
        <v>71</v>
      </c>
      <c r="B10" s="149"/>
      <c r="C10" s="145"/>
      <c r="D10" s="145"/>
      <c r="E10" s="146"/>
      <c r="F10" s="146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</row>
    <row r="11" spans="1:26" x14ac:dyDescent="0.25">
      <c r="A11" s="150" t="s">
        <v>72</v>
      </c>
      <c r="B11" s="151">
        <f>'SO 3212'!L14</f>
        <v>0</v>
      </c>
      <c r="C11" s="151">
        <f>'SO 3212'!M14</f>
        <v>0</v>
      </c>
      <c r="D11" s="151">
        <f>'SO 3212'!I14</f>
        <v>0</v>
      </c>
      <c r="E11" s="152">
        <f>'SO 3212'!S14</f>
        <v>0.34</v>
      </c>
      <c r="F11" s="152">
        <f>'SO 3212'!V14</f>
        <v>6.99</v>
      </c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</row>
    <row r="12" spans="1:26" x14ac:dyDescent="0.25">
      <c r="A12" s="150" t="s">
        <v>73</v>
      </c>
      <c r="B12" s="151">
        <f>'SO 3212'!L30</f>
        <v>0</v>
      </c>
      <c r="C12" s="151">
        <f>'SO 3212'!M30</f>
        <v>0</v>
      </c>
      <c r="D12" s="151">
        <f>'SO 3212'!I30</f>
        <v>0</v>
      </c>
      <c r="E12" s="152">
        <f>'SO 3212'!S30</f>
        <v>0</v>
      </c>
      <c r="F12" s="152">
        <f>'SO 3212'!V30</f>
        <v>0</v>
      </c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</row>
    <row r="13" spans="1:26" x14ac:dyDescent="0.25">
      <c r="A13" s="150" t="s">
        <v>74</v>
      </c>
      <c r="B13" s="151">
        <f>'SO 3212'!L47</f>
        <v>0</v>
      </c>
      <c r="C13" s="151">
        <f>'SO 3212'!M47</f>
        <v>0</v>
      </c>
      <c r="D13" s="151">
        <f>'SO 3212'!I47</f>
        <v>0</v>
      </c>
      <c r="E13" s="152">
        <f>'SO 3212'!S47</f>
        <v>26.01</v>
      </c>
      <c r="F13" s="152">
        <f>'SO 3212'!V47</f>
        <v>0</v>
      </c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</row>
    <row r="14" spans="1:26" x14ac:dyDescent="0.25">
      <c r="A14" s="150" t="s">
        <v>75</v>
      </c>
      <c r="B14" s="151">
        <f>'SO 3212'!L51</f>
        <v>0</v>
      </c>
      <c r="C14" s="151">
        <f>'SO 3212'!M51</f>
        <v>0</v>
      </c>
      <c r="D14" s="151">
        <f>'SO 3212'!I51</f>
        <v>0</v>
      </c>
      <c r="E14" s="152">
        <f>'SO 3212'!S51</f>
        <v>0</v>
      </c>
      <c r="F14" s="152">
        <f>'SO 3212'!V51</f>
        <v>0</v>
      </c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</row>
    <row r="15" spans="1:26" x14ac:dyDescent="0.25">
      <c r="A15" s="2" t="s">
        <v>71</v>
      </c>
      <c r="B15" s="153">
        <f>'SO 3212'!L53</f>
        <v>0</v>
      </c>
      <c r="C15" s="153">
        <f>'SO 3212'!M53</f>
        <v>0</v>
      </c>
      <c r="D15" s="153">
        <f>'SO 3212'!I53</f>
        <v>0</v>
      </c>
      <c r="E15" s="154">
        <f>'SO 3212'!S53</f>
        <v>26.35</v>
      </c>
      <c r="F15" s="154">
        <f>'SO 3212'!V53</f>
        <v>6.99</v>
      </c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</row>
    <row r="16" spans="1:26" x14ac:dyDescent="0.25">
      <c r="A16" s="1"/>
      <c r="B16" s="143"/>
      <c r="C16" s="143"/>
      <c r="D16" s="143"/>
      <c r="E16" s="142"/>
      <c r="F16" s="142"/>
    </row>
    <row r="17" spans="1:26" x14ac:dyDescent="0.25">
      <c r="A17" s="2" t="s">
        <v>76</v>
      </c>
      <c r="B17" s="153"/>
      <c r="C17" s="151"/>
      <c r="D17" s="151"/>
      <c r="E17" s="152"/>
      <c r="F17" s="152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</row>
    <row r="18" spans="1:26" x14ac:dyDescent="0.25">
      <c r="A18" s="150" t="s">
        <v>77</v>
      </c>
      <c r="B18" s="151">
        <f>'SO 3212'!L61</f>
        <v>0</v>
      </c>
      <c r="C18" s="151">
        <f>'SO 3212'!M61</f>
        <v>0</v>
      </c>
      <c r="D18" s="151">
        <f>'SO 3212'!I61</f>
        <v>0</v>
      </c>
      <c r="E18" s="152">
        <f>'SO 3212'!S61</f>
        <v>0.05</v>
      </c>
      <c r="F18" s="152">
        <f>'SO 3212'!V61</f>
        <v>0</v>
      </c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</row>
    <row r="19" spans="1:26" x14ac:dyDescent="0.25">
      <c r="A19" s="150" t="s">
        <v>78</v>
      </c>
      <c r="B19" s="151">
        <f>'SO 3212'!L66</f>
        <v>0</v>
      </c>
      <c r="C19" s="151">
        <f>'SO 3212'!M66</f>
        <v>0</v>
      </c>
      <c r="D19" s="151">
        <f>'SO 3212'!I66</f>
        <v>0</v>
      </c>
      <c r="E19" s="152">
        <f>'SO 3212'!S66</f>
        <v>0</v>
      </c>
      <c r="F19" s="152">
        <f>'SO 3212'!V66</f>
        <v>0</v>
      </c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</row>
    <row r="20" spans="1:26" x14ac:dyDescent="0.25">
      <c r="A20" s="150" t="s">
        <v>212</v>
      </c>
      <c r="B20" s="151">
        <f>'SO 3212'!L72</f>
        <v>0</v>
      </c>
      <c r="C20" s="151">
        <f>'SO 3212'!M72</f>
        <v>0</v>
      </c>
      <c r="D20" s="151">
        <f>'SO 3212'!I72</f>
        <v>0</v>
      </c>
      <c r="E20" s="152">
        <f>'SO 3212'!S72</f>
        <v>0</v>
      </c>
      <c r="F20" s="152">
        <f>'SO 3212'!V72</f>
        <v>0</v>
      </c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</row>
    <row r="21" spans="1:26" x14ac:dyDescent="0.25">
      <c r="A21" s="2" t="s">
        <v>76</v>
      </c>
      <c r="B21" s="153">
        <f>'SO 3212'!L74</f>
        <v>0</v>
      </c>
      <c r="C21" s="153">
        <f>'SO 3212'!M74</f>
        <v>0</v>
      </c>
      <c r="D21" s="153">
        <f>'SO 3212'!I74</f>
        <v>0</v>
      </c>
      <c r="E21" s="154">
        <f>'SO 3212'!S74</f>
        <v>0.05</v>
      </c>
      <c r="F21" s="154">
        <f>'SO 3212'!V74</f>
        <v>0</v>
      </c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</row>
    <row r="22" spans="1:26" x14ac:dyDescent="0.25">
      <c r="A22" s="1"/>
      <c r="B22" s="143"/>
      <c r="C22" s="143"/>
      <c r="D22" s="143"/>
      <c r="E22" s="142"/>
      <c r="F22" s="142"/>
    </row>
    <row r="23" spans="1:26" x14ac:dyDescent="0.25">
      <c r="A23" s="2" t="s">
        <v>79</v>
      </c>
      <c r="B23" s="153"/>
      <c r="C23" s="151"/>
      <c r="D23" s="151"/>
      <c r="E23" s="152"/>
      <c r="F23" s="152"/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</row>
    <row r="24" spans="1:26" x14ac:dyDescent="0.25">
      <c r="A24" s="150" t="s">
        <v>80</v>
      </c>
      <c r="B24" s="151">
        <f>'SO 3212'!L82</f>
        <v>0</v>
      </c>
      <c r="C24" s="151">
        <f>'SO 3212'!M82</f>
        <v>0</v>
      </c>
      <c r="D24" s="151">
        <f>'SO 3212'!I82</f>
        <v>0</v>
      </c>
      <c r="E24" s="152">
        <f>'SO 3212'!S82</f>
        <v>0</v>
      </c>
      <c r="F24" s="152">
        <f>'SO 3212'!V82</f>
        <v>0</v>
      </c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</row>
    <row r="25" spans="1:26" x14ac:dyDescent="0.25">
      <c r="A25" s="150" t="s">
        <v>81</v>
      </c>
      <c r="B25" s="151">
        <f>'SO 3212'!L88</f>
        <v>0</v>
      </c>
      <c r="C25" s="151">
        <f>'SO 3212'!M88</f>
        <v>0</v>
      </c>
      <c r="D25" s="151">
        <f>'SO 3212'!I88</f>
        <v>0</v>
      </c>
      <c r="E25" s="152">
        <f>'SO 3212'!S88</f>
        <v>0.82</v>
      </c>
      <c r="F25" s="152">
        <f>'SO 3212'!V88</f>
        <v>0.15</v>
      </c>
      <c r="G25" s="147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</row>
    <row r="26" spans="1:26" x14ac:dyDescent="0.25">
      <c r="A26" s="2" t="s">
        <v>79</v>
      </c>
      <c r="B26" s="153">
        <f>'SO 3212'!L90</f>
        <v>0</v>
      </c>
      <c r="C26" s="153">
        <f>'SO 3212'!M90</f>
        <v>0</v>
      </c>
      <c r="D26" s="153">
        <f>'SO 3212'!I90</f>
        <v>0</v>
      </c>
      <c r="E26" s="154">
        <f>'SO 3212'!S90</f>
        <v>0.82</v>
      </c>
      <c r="F26" s="154">
        <f>'SO 3212'!V90</f>
        <v>0.15</v>
      </c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47"/>
      <c r="Z26" s="147"/>
    </row>
    <row r="27" spans="1:26" x14ac:dyDescent="0.25">
      <c r="A27" s="1"/>
      <c r="B27" s="143"/>
      <c r="C27" s="143"/>
      <c r="D27" s="143"/>
      <c r="E27" s="142"/>
      <c r="F27" s="142"/>
    </row>
    <row r="28" spans="1:26" x14ac:dyDescent="0.25">
      <c r="A28" s="2" t="s">
        <v>82</v>
      </c>
      <c r="B28" s="153">
        <f>'SO 3212'!L91</f>
        <v>0</v>
      </c>
      <c r="C28" s="153">
        <f>'SO 3212'!M91</f>
        <v>0</v>
      </c>
      <c r="D28" s="153">
        <f>'SO 3212'!I91</f>
        <v>0</v>
      </c>
      <c r="E28" s="154">
        <f>'SO 3212'!S91</f>
        <v>27.22</v>
      </c>
      <c r="F28" s="154">
        <f>'SO 3212'!V91</f>
        <v>7.14</v>
      </c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147"/>
      <c r="W28" s="147"/>
      <c r="X28" s="147"/>
      <c r="Y28" s="147"/>
      <c r="Z28" s="147"/>
    </row>
    <row r="29" spans="1:26" x14ac:dyDescent="0.25">
      <c r="A29" s="1"/>
      <c r="B29" s="143"/>
      <c r="C29" s="143"/>
      <c r="D29" s="143"/>
      <c r="E29" s="142"/>
      <c r="F29" s="142"/>
    </row>
    <row r="30" spans="1:26" x14ac:dyDescent="0.25">
      <c r="A30" s="1"/>
      <c r="B30" s="143"/>
      <c r="C30" s="143"/>
      <c r="D30" s="143"/>
      <c r="E30" s="142"/>
      <c r="F30" s="142"/>
    </row>
    <row r="31" spans="1:26" x14ac:dyDescent="0.25">
      <c r="A31" s="1"/>
      <c r="B31" s="143"/>
      <c r="C31" s="143"/>
      <c r="D31" s="143"/>
      <c r="E31" s="142"/>
      <c r="F31" s="142"/>
    </row>
    <row r="32" spans="1:26" x14ac:dyDescent="0.25">
      <c r="A32" s="1"/>
      <c r="B32" s="143"/>
      <c r="C32" s="143"/>
      <c r="D32" s="143"/>
      <c r="E32" s="142"/>
      <c r="F32" s="142"/>
    </row>
    <row r="33" spans="1:6" x14ac:dyDescent="0.25">
      <c r="A33" s="1"/>
      <c r="B33" s="143"/>
      <c r="C33" s="143"/>
      <c r="D33" s="143"/>
      <c r="E33" s="142"/>
      <c r="F33" s="142"/>
    </row>
    <row r="34" spans="1:6" x14ac:dyDescent="0.25">
      <c r="A34" s="1"/>
      <c r="B34" s="143"/>
      <c r="C34" s="143"/>
      <c r="D34" s="143"/>
      <c r="E34" s="142"/>
      <c r="F34" s="142"/>
    </row>
    <row r="35" spans="1:6" x14ac:dyDescent="0.25">
      <c r="A35" s="1"/>
      <c r="B35" s="143"/>
      <c r="C35" s="143"/>
      <c r="D35" s="143"/>
      <c r="E35" s="142"/>
      <c r="F35" s="142"/>
    </row>
    <row r="36" spans="1:6" x14ac:dyDescent="0.25">
      <c r="A36" s="1"/>
      <c r="B36" s="143"/>
      <c r="C36" s="143"/>
      <c r="D36" s="143"/>
      <c r="E36" s="142"/>
      <c r="F36" s="142"/>
    </row>
    <row r="37" spans="1:6" x14ac:dyDescent="0.25">
      <c r="A37" s="1"/>
      <c r="B37" s="143"/>
      <c r="C37" s="143"/>
      <c r="D37" s="143"/>
      <c r="E37" s="142"/>
      <c r="F37" s="142"/>
    </row>
    <row r="38" spans="1:6" x14ac:dyDescent="0.25">
      <c r="A38" s="1"/>
      <c r="B38" s="143"/>
      <c r="C38" s="143"/>
      <c r="D38" s="143"/>
      <c r="E38" s="142"/>
      <c r="F38" s="142"/>
    </row>
    <row r="39" spans="1:6" x14ac:dyDescent="0.25">
      <c r="A39" s="1"/>
      <c r="B39" s="143"/>
      <c r="C39" s="143"/>
      <c r="D39" s="143"/>
      <c r="E39" s="142"/>
      <c r="F39" s="142"/>
    </row>
    <row r="40" spans="1:6" x14ac:dyDescent="0.25">
      <c r="A40" s="1"/>
      <c r="B40" s="143"/>
      <c r="C40" s="143"/>
      <c r="D40" s="143"/>
      <c r="E40" s="142"/>
      <c r="F40" s="142"/>
    </row>
    <row r="41" spans="1:6" x14ac:dyDescent="0.25">
      <c r="A41" s="1"/>
      <c r="B41" s="143"/>
      <c r="C41" s="143"/>
      <c r="D41" s="143"/>
      <c r="E41" s="142"/>
      <c r="F41" s="142"/>
    </row>
    <row r="42" spans="1:6" x14ac:dyDescent="0.25">
      <c r="A42" s="1"/>
      <c r="B42" s="143"/>
      <c r="C42" s="143"/>
      <c r="D42" s="143"/>
      <c r="E42" s="142"/>
      <c r="F42" s="142"/>
    </row>
    <row r="43" spans="1:6" x14ac:dyDescent="0.25">
      <c r="A43" s="1"/>
      <c r="B43" s="143"/>
      <c r="C43" s="143"/>
      <c r="D43" s="143"/>
      <c r="E43" s="142"/>
      <c r="F43" s="142"/>
    </row>
    <row r="44" spans="1:6" x14ac:dyDescent="0.25">
      <c r="A44" s="1"/>
      <c r="B44" s="143"/>
      <c r="C44" s="143"/>
      <c r="D44" s="143"/>
      <c r="E44" s="142"/>
      <c r="F44" s="142"/>
    </row>
    <row r="45" spans="1:6" x14ac:dyDescent="0.25">
      <c r="A45" s="1"/>
      <c r="B45" s="143"/>
      <c r="C45" s="143"/>
      <c r="D45" s="143"/>
      <c r="E45" s="142"/>
      <c r="F45" s="142"/>
    </row>
    <row r="46" spans="1:6" x14ac:dyDescent="0.25">
      <c r="A46" s="1"/>
      <c r="B46" s="143"/>
      <c r="C46" s="143"/>
      <c r="D46" s="143"/>
      <c r="E46" s="142"/>
      <c r="F46" s="142"/>
    </row>
    <row r="47" spans="1:6" x14ac:dyDescent="0.25">
      <c r="A47" s="1"/>
      <c r="B47" s="143"/>
      <c r="C47" s="143"/>
      <c r="D47" s="143"/>
      <c r="E47" s="142"/>
      <c r="F47" s="142"/>
    </row>
    <row r="48" spans="1:6" x14ac:dyDescent="0.25">
      <c r="A48" s="1"/>
      <c r="B48" s="143"/>
      <c r="C48" s="143"/>
      <c r="D48" s="143"/>
      <c r="E48" s="142"/>
      <c r="F48" s="142"/>
    </row>
    <row r="49" spans="1:6" x14ac:dyDescent="0.25">
      <c r="A49" s="1"/>
      <c r="B49" s="143"/>
      <c r="C49" s="143"/>
      <c r="D49" s="143"/>
      <c r="E49" s="142"/>
      <c r="F49" s="142"/>
    </row>
    <row r="50" spans="1:6" x14ac:dyDescent="0.25">
      <c r="A50" s="1"/>
      <c r="B50" s="143"/>
      <c r="C50" s="143"/>
      <c r="D50" s="143"/>
      <c r="E50" s="142"/>
      <c r="F50" s="142"/>
    </row>
    <row r="51" spans="1:6" x14ac:dyDescent="0.25">
      <c r="A51" s="1"/>
      <c r="B51" s="143"/>
      <c r="C51" s="143"/>
      <c r="D51" s="143"/>
      <c r="E51" s="142"/>
      <c r="F51" s="142"/>
    </row>
    <row r="52" spans="1:6" x14ac:dyDescent="0.25">
      <c r="A52" s="1"/>
      <c r="B52" s="143"/>
      <c r="C52" s="143"/>
      <c r="D52" s="143"/>
      <c r="E52" s="142"/>
      <c r="F52" s="142"/>
    </row>
    <row r="53" spans="1:6" x14ac:dyDescent="0.25">
      <c r="A53" s="1"/>
      <c r="B53" s="143"/>
      <c r="C53" s="143"/>
      <c r="D53" s="143"/>
      <c r="E53" s="142"/>
      <c r="F53" s="142"/>
    </row>
    <row r="54" spans="1:6" x14ac:dyDescent="0.25">
      <c r="A54" s="1"/>
      <c r="B54" s="143"/>
      <c r="C54" s="143"/>
      <c r="D54" s="143"/>
      <c r="E54" s="142"/>
      <c r="F54" s="142"/>
    </row>
    <row r="55" spans="1:6" x14ac:dyDescent="0.25">
      <c r="A55" s="1"/>
      <c r="B55" s="143"/>
      <c r="C55" s="143"/>
      <c r="D55" s="143"/>
      <c r="E55" s="142"/>
      <c r="F55" s="142"/>
    </row>
    <row r="56" spans="1:6" x14ac:dyDescent="0.25">
      <c r="A56" s="1"/>
      <c r="B56" s="143"/>
      <c r="C56" s="143"/>
      <c r="D56" s="143"/>
      <c r="E56" s="142"/>
      <c r="F56" s="142"/>
    </row>
    <row r="57" spans="1:6" x14ac:dyDescent="0.25">
      <c r="A57" s="1"/>
      <c r="B57" s="143"/>
      <c r="C57" s="143"/>
      <c r="D57" s="143"/>
      <c r="E57" s="142"/>
      <c r="F57" s="142"/>
    </row>
    <row r="58" spans="1:6" x14ac:dyDescent="0.25">
      <c r="A58" s="1"/>
      <c r="B58" s="143"/>
      <c r="C58" s="143"/>
      <c r="D58" s="143"/>
      <c r="E58" s="142"/>
      <c r="F58" s="142"/>
    </row>
    <row r="59" spans="1:6" x14ac:dyDescent="0.25">
      <c r="A59" s="1"/>
      <c r="B59" s="143"/>
      <c r="C59" s="143"/>
      <c r="D59" s="143"/>
      <c r="E59" s="142"/>
      <c r="F59" s="142"/>
    </row>
    <row r="60" spans="1:6" x14ac:dyDescent="0.25">
      <c r="A60" s="1"/>
      <c r="B60" s="143"/>
      <c r="C60" s="143"/>
      <c r="D60" s="143"/>
      <c r="E60" s="142"/>
      <c r="F60" s="142"/>
    </row>
    <row r="61" spans="1:6" x14ac:dyDescent="0.25">
      <c r="A61" s="1"/>
      <c r="B61" s="143"/>
      <c r="C61" s="143"/>
      <c r="D61" s="143"/>
      <c r="E61" s="142"/>
      <c r="F61" s="142"/>
    </row>
    <row r="62" spans="1:6" x14ac:dyDescent="0.25">
      <c r="A62" s="1"/>
      <c r="B62" s="143"/>
      <c r="C62" s="143"/>
      <c r="D62" s="143"/>
      <c r="E62" s="142"/>
      <c r="F62" s="142"/>
    </row>
    <row r="63" spans="1:6" x14ac:dyDescent="0.25">
      <c r="A63" s="1"/>
      <c r="B63" s="143"/>
      <c r="C63" s="143"/>
      <c r="D63" s="143"/>
      <c r="E63" s="142"/>
      <c r="F63" s="142"/>
    </row>
    <row r="64" spans="1:6" x14ac:dyDescent="0.25">
      <c r="A64" s="1"/>
      <c r="B64" s="143"/>
      <c r="C64" s="143"/>
      <c r="D64" s="143"/>
      <c r="E64" s="142"/>
      <c r="F64" s="142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ageMargins left="0.7" right="0.7" top="0.75" bottom="0.75" header="0.3" footer="0.3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1"/>
  <sheetViews>
    <sheetView workbookViewId="0">
      <pane ySplit="8" topLeftCell="A9" activePane="bottomLeft" state="frozen"/>
      <selection pane="bottomLeft" activeCell="V6" sqref="V6"/>
    </sheetView>
  </sheetViews>
  <sheetFormatPr defaultColWidth="0" defaultRowHeight="15" x14ac:dyDescent="0.25"/>
  <cols>
    <col min="1" max="1" width="4" customWidth="1"/>
    <col min="2" max="2" width="0" hidden="1" customWidth="1"/>
    <col min="3" max="3" width="10.140625" customWidth="1"/>
    <col min="4" max="4" width="41" customWidth="1"/>
    <col min="5" max="5" width="4.28515625" customWidth="1"/>
    <col min="6" max="6" width="8.28515625" customWidth="1"/>
    <col min="7" max="7" width="9.7109375" customWidth="1"/>
    <col min="8" max="8" width="7.140625" customWidth="1"/>
    <col min="9" max="9" width="10.140625" customWidth="1"/>
    <col min="10" max="15" width="0" hidden="1" customWidth="1"/>
    <col min="16" max="16" width="6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8"/>
      <c r="B1" s="158"/>
      <c r="C1" s="208" t="s">
        <v>23</v>
      </c>
      <c r="D1" s="209"/>
      <c r="E1" s="209"/>
      <c r="F1" s="209"/>
      <c r="G1" s="209"/>
      <c r="H1" s="210"/>
      <c r="I1" s="159" t="s">
        <v>21</v>
      </c>
      <c r="J1" s="158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58"/>
      <c r="B2" s="158"/>
      <c r="C2" s="208" t="s">
        <v>24</v>
      </c>
      <c r="D2" s="209"/>
      <c r="E2" s="209"/>
      <c r="F2" s="209"/>
      <c r="G2" s="209"/>
      <c r="H2" s="210"/>
      <c r="I2" s="159" t="s">
        <v>19</v>
      </c>
      <c r="J2" s="158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58"/>
      <c r="B3" s="158"/>
      <c r="C3" s="208" t="s">
        <v>25</v>
      </c>
      <c r="D3" s="209"/>
      <c r="E3" s="209"/>
      <c r="F3" s="209"/>
      <c r="G3" s="209"/>
      <c r="H3" s="210"/>
      <c r="I3" s="159" t="s">
        <v>93</v>
      </c>
      <c r="J3" s="158"/>
      <c r="K3" s="3"/>
      <c r="L3" s="3"/>
      <c r="M3" s="3"/>
      <c r="N3" s="3"/>
      <c r="O3" s="3"/>
      <c r="P3" s="191"/>
      <c r="Q3" s="1"/>
      <c r="R3" s="1"/>
      <c r="S3" s="3"/>
      <c r="V3" s="3"/>
    </row>
    <row r="4" spans="1:26" x14ac:dyDescent="0.25">
      <c r="A4" s="3"/>
      <c r="B4" s="3"/>
      <c r="C4" s="194" t="s">
        <v>267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3"/>
      <c r="C5" s="5" t="s">
        <v>17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5" t="s">
        <v>211</v>
      </c>
      <c r="D6" s="3"/>
      <c r="E6" s="3"/>
      <c r="F6" s="3"/>
      <c r="G6" s="3"/>
      <c r="H6" s="3"/>
      <c r="I6" s="193">
        <v>43853</v>
      </c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5"/>
      <c r="B7" s="15"/>
      <c r="C7" s="16" t="s">
        <v>70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"/>
      <c r="R7" s="1"/>
      <c r="S7" s="15"/>
      <c r="V7" s="15"/>
    </row>
    <row r="8" spans="1:26" ht="15.75" x14ac:dyDescent="0.25">
      <c r="A8" s="161" t="s">
        <v>83</v>
      </c>
      <c r="B8" s="161" t="s">
        <v>84</v>
      </c>
      <c r="C8" s="161" t="s">
        <v>85</v>
      </c>
      <c r="D8" s="161" t="s">
        <v>86</v>
      </c>
      <c r="E8" s="161" t="s">
        <v>87</v>
      </c>
      <c r="F8" s="161" t="s">
        <v>88</v>
      </c>
      <c r="G8" s="161" t="s">
        <v>61</v>
      </c>
      <c r="H8" s="161" t="s">
        <v>62</v>
      </c>
      <c r="I8" s="161" t="s">
        <v>89</v>
      </c>
      <c r="J8" s="161"/>
      <c r="K8" s="161"/>
      <c r="L8" s="161"/>
      <c r="M8" s="161"/>
      <c r="N8" s="161"/>
      <c r="O8" s="161"/>
      <c r="P8" s="161" t="s">
        <v>90</v>
      </c>
      <c r="Q8" s="155"/>
      <c r="R8" s="155"/>
      <c r="S8" s="161" t="s">
        <v>91</v>
      </c>
      <c r="T8" s="157"/>
      <c r="U8" s="157"/>
      <c r="V8" s="161" t="s">
        <v>92</v>
      </c>
      <c r="W8" s="156"/>
      <c r="X8" s="156"/>
      <c r="Y8" s="156"/>
      <c r="Z8" s="156"/>
    </row>
    <row r="9" spans="1:26" x14ac:dyDescent="0.25">
      <c r="A9" s="144"/>
      <c r="B9" s="144"/>
      <c r="C9" s="162"/>
      <c r="D9" s="148" t="s">
        <v>71</v>
      </c>
      <c r="E9" s="144"/>
      <c r="F9" s="163"/>
      <c r="G9" s="145"/>
      <c r="H9" s="145"/>
      <c r="I9" s="145"/>
      <c r="J9" s="144"/>
      <c r="K9" s="144"/>
      <c r="L9" s="144"/>
      <c r="M9" s="144"/>
      <c r="N9" s="144"/>
      <c r="O9" s="144"/>
      <c r="P9" s="144"/>
      <c r="Q9" s="150"/>
      <c r="R9" s="150"/>
      <c r="S9" s="144"/>
      <c r="T9" s="147"/>
      <c r="U9" s="147"/>
      <c r="V9" s="144"/>
      <c r="W9" s="147"/>
      <c r="X9" s="147"/>
      <c r="Y9" s="147"/>
      <c r="Z9" s="147"/>
    </row>
    <row r="10" spans="1:26" x14ac:dyDescent="0.25">
      <c r="A10" s="150"/>
      <c r="B10" s="150"/>
      <c r="C10" s="150"/>
      <c r="D10" s="150" t="s">
        <v>72</v>
      </c>
      <c r="E10" s="150"/>
      <c r="F10" s="164"/>
      <c r="G10" s="151"/>
      <c r="H10" s="151"/>
      <c r="I10" s="151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47"/>
      <c r="U10" s="147"/>
      <c r="V10" s="150"/>
      <c r="W10" s="147"/>
      <c r="X10" s="147"/>
      <c r="Y10" s="147"/>
      <c r="Z10" s="147"/>
    </row>
    <row r="11" spans="1:26" ht="24.95" customHeight="1" x14ac:dyDescent="0.25">
      <c r="A11" s="168">
        <v>1</v>
      </c>
      <c r="B11" s="165" t="s">
        <v>94</v>
      </c>
      <c r="C11" s="170" t="s">
        <v>95</v>
      </c>
      <c r="D11" s="165" t="s">
        <v>96</v>
      </c>
      <c r="E11" s="165" t="s">
        <v>97</v>
      </c>
      <c r="F11" s="167">
        <v>527.91</v>
      </c>
      <c r="G11" s="167">
        <v>0</v>
      </c>
      <c r="H11" s="167">
        <v>0</v>
      </c>
      <c r="I11" s="167">
        <f>ROUND(F11*(G11+H11),2)</f>
        <v>0</v>
      </c>
      <c r="J11" s="165">
        <f>ROUND(F11*(N11),2)</f>
        <v>2153.87</v>
      </c>
      <c r="K11" s="1">
        <f>ROUND(F11*(O11),2)</f>
        <v>0</v>
      </c>
      <c r="L11" s="1">
        <f>ROUND(F11*(G11),2)</f>
        <v>0</v>
      </c>
      <c r="M11" s="1">
        <f>ROUND(F11*(H11),2)</f>
        <v>0</v>
      </c>
      <c r="N11" s="1">
        <v>4.08</v>
      </c>
      <c r="O11" s="1"/>
      <c r="P11" s="164">
        <v>5.9999999999999995E-4</v>
      </c>
      <c r="Q11" s="160"/>
      <c r="R11" s="160">
        <v>5.9999999999999995E-4</v>
      </c>
      <c r="S11" s="150">
        <f>ROUND(F11*(P11),3)</f>
        <v>0.317</v>
      </c>
      <c r="V11" s="164"/>
      <c r="Z11">
        <v>0</v>
      </c>
    </row>
    <row r="12" spans="1:26" ht="24.95" customHeight="1" x14ac:dyDescent="0.25">
      <c r="A12" s="168">
        <v>2</v>
      </c>
      <c r="B12" s="165" t="s">
        <v>94</v>
      </c>
      <c r="C12" s="170" t="s">
        <v>99</v>
      </c>
      <c r="D12" s="165" t="s">
        <v>100</v>
      </c>
      <c r="E12" s="165" t="s">
        <v>101</v>
      </c>
      <c r="F12" s="167">
        <v>110.9</v>
      </c>
      <c r="G12" s="167">
        <v>0</v>
      </c>
      <c r="H12" s="167">
        <v>0</v>
      </c>
      <c r="I12" s="167">
        <f>ROUND(F12*(G12+H12),2)</f>
        <v>0</v>
      </c>
      <c r="J12" s="165">
        <f>ROUND(F12*(N12),2)</f>
        <v>1548.16</v>
      </c>
      <c r="K12" s="1">
        <f>ROUND(F12*(O12),2)</f>
        <v>0</v>
      </c>
      <c r="L12" s="1">
        <f>ROUND(F12*(G12),2)</f>
        <v>0</v>
      </c>
      <c r="M12" s="1">
        <f>ROUND(F12*(H12),2)</f>
        <v>0</v>
      </c>
      <c r="N12" s="1">
        <v>13.96</v>
      </c>
      <c r="O12" s="1"/>
      <c r="P12" s="164">
        <v>2.1000000000000001E-4</v>
      </c>
      <c r="Q12" s="160"/>
      <c r="R12" s="160">
        <v>2.1000000000000001E-4</v>
      </c>
      <c r="S12" s="150">
        <f>ROUND(F12*(P12),3)</f>
        <v>2.3E-2</v>
      </c>
      <c r="V12" s="164">
        <f>ROUND(F12*(X12),3)</f>
        <v>6.9870000000000001</v>
      </c>
      <c r="X12">
        <v>6.3E-2</v>
      </c>
      <c r="Z12">
        <v>0</v>
      </c>
    </row>
    <row r="13" spans="1:26" x14ac:dyDescent="0.25">
      <c r="A13" s="165"/>
      <c r="B13" s="165"/>
      <c r="C13" s="169"/>
      <c r="D13" s="170" t="s">
        <v>213</v>
      </c>
      <c r="E13" s="165"/>
      <c r="F13" s="167">
        <v>110.9</v>
      </c>
      <c r="G13" s="167"/>
      <c r="H13" s="167"/>
      <c r="I13" s="167"/>
      <c r="J13" s="165"/>
      <c r="K13" s="1"/>
      <c r="L13" s="1"/>
      <c r="M13" s="1"/>
      <c r="N13" s="1"/>
      <c r="O13" s="1"/>
      <c r="P13" s="1"/>
      <c r="Q13" s="1"/>
      <c r="R13" s="1"/>
      <c r="S13" s="1"/>
      <c r="V13" s="1"/>
    </row>
    <row r="14" spans="1:26" x14ac:dyDescent="0.25">
      <c r="A14" s="150"/>
      <c r="B14" s="150"/>
      <c r="C14" s="150"/>
      <c r="D14" s="150" t="s">
        <v>72</v>
      </c>
      <c r="E14" s="150"/>
      <c r="F14" s="164"/>
      <c r="G14" s="153">
        <f>ROUND((SUM(L10:L13))/1,2)</f>
        <v>0</v>
      </c>
      <c r="H14" s="153">
        <f>ROUND((SUM(M10:M13))/1,2)</f>
        <v>0</v>
      </c>
      <c r="I14" s="153">
        <f>ROUND((SUM(I10:I13))/1,2)</f>
        <v>0</v>
      </c>
      <c r="J14" s="150"/>
      <c r="K14" s="150"/>
      <c r="L14" s="150">
        <f>ROUND((SUM(L10:L13))/1,2)</f>
        <v>0</v>
      </c>
      <c r="M14" s="150">
        <f>ROUND((SUM(M10:M13))/1,2)</f>
        <v>0</v>
      </c>
      <c r="N14" s="150"/>
      <c r="O14" s="150"/>
      <c r="P14" s="172"/>
      <c r="Q14" s="150"/>
      <c r="R14" s="150"/>
      <c r="S14" s="172">
        <f>ROUND((SUM(S10:S13))/1,2)</f>
        <v>0.34</v>
      </c>
      <c r="T14" s="147"/>
      <c r="U14" s="147"/>
      <c r="V14" s="2">
        <f>ROUND((SUM(V10:V13))/1,2)</f>
        <v>6.99</v>
      </c>
      <c r="W14" s="147"/>
      <c r="X14" s="147"/>
      <c r="Y14" s="147"/>
      <c r="Z14" s="147"/>
    </row>
    <row r="15" spans="1:26" x14ac:dyDescent="0.25">
      <c r="A15" s="1"/>
      <c r="B15" s="1"/>
      <c r="C15" s="1"/>
      <c r="D15" s="1"/>
      <c r="E15" s="1"/>
      <c r="F15" s="160"/>
      <c r="G15" s="143"/>
      <c r="H15" s="143"/>
      <c r="I15" s="143"/>
      <c r="J15" s="1"/>
      <c r="K15" s="1"/>
      <c r="L15" s="1"/>
      <c r="M15" s="1"/>
      <c r="N15" s="1"/>
      <c r="O15" s="1"/>
      <c r="P15" s="1"/>
      <c r="Q15" s="1"/>
      <c r="R15" s="1"/>
      <c r="S15" s="1"/>
      <c r="V15" s="1"/>
    </row>
    <row r="16" spans="1:26" x14ac:dyDescent="0.25">
      <c r="A16" s="150"/>
      <c r="B16" s="150"/>
      <c r="C16" s="150"/>
      <c r="D16" s="150" t="s">
        <v>73</v>
      </c>
      <c r="E16" s="150"/>
      <c r="F16" s="164"/>
      <c r="G16" s="151"/>
      <c r="H16" s="151"/>
      <c r="I16" s="151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147"/>
      <c r="U16" s="147"/>
      <c r="V16" s="150"/>
      <c r="W16" s="147"/>
      <c r="X16" s="147"/>
      <c r="Y16" s="147"/>
      <c r="Z16" s="147"/>
    </row>
    <row r="17" spans="1:26" ht="24.95" customHeight="1" x14ac:dyDescent="0.25">
      <c r="A17" s="168">
        <v>3</v>
      </c>
      <c r="B17" s="165" t="s">
        <v>104</v>
      </c>
      <c r="C17" s="170" t="s">
        <v>105</v>
      </c>
      <c r="D17" s="165" t="s">
        <v>106</v>
      </c>
      <c r="E17" s="165" t="s">
        <v>101</v>
      </c>
      <c r="F17" s="167">
        <v>109.2</v>
      </c>
      <c r="G17" s="167">
        <v>0</v>
      </c>
      <c r="H17" s="167">
        <v>0</v>
      </c>
      <c r="I17" s="167">
        <f>ROUND(F17*(G17+H17),2)</f>
        <v>0</v>
      </c>
      <c r="J17" s="165">
        <f>ROUND(F17*(N17),2)</f>
        <v>163.80000000000001</v>
      </c>
      <c r="K17" s="1">
        <f>ROUND(F17*(O17),2)</f>
        <v>0</v>
      </c>
      <c r="L17" s="1">
        <f>ROUND(F17*(G17),2)</f>
        <v>0</v>
      </c>
      <c r="M17" s="1">
        <f>ROUND(F17*(H17),2)</f>
        <v>0</v>
      </c>
      <c r="N17" s="1">
        <v>1.5</v>
      </c>
      <c r="O17" s="1"/>
      <c r="P17" s="160"/>
      <c r="Q17" s="160"/>
      <c r="R17" s="160"/>
      <c r="S17" s="150"/>
      <c r="V17" s="164"/>
      <c r="Z17">
        <v>0</v>
      </c>
    </row>
    <row r="18" spans="1:26" ht="12" customHeight="1" x14ac:dyDescent="0.25">
      <c r="A18" s="165"/>
      <c r="B18" s="165"/>
      <c r="C18" s="169"/>
      <c r="D18" s="169" t="s">
        <v>214</v>
      </c>
      <c r="E18" s="165"/>
      <c r="F18" s="166"/>
      <c r="G18" s="167"/>
      <c r="H18" s="167"/>
      <c r="I18" s="167"/>
      <c r="J18" s="165"/>
      <c r="K18" s="1"/>
      <c r="L18" s="1"/>
      <c r="M18" s="1"/>
      <c r="N18" s="1"/>
      <c r="O18" s="1"/>
      <c r="P18" s="1"/>
      <c r="Q18" s="1"/>
      <c r="R18" s="1"/>
      <c r="S18" s="1"/>
      <c r="V18" s="1"/>
    </row>
    <row r="19" spans="1:26" x14ac:dyDescent="0.25">
      <c r="A19" s="165"/>
      <c r="B19" s="165"/>
      <c r="C19" s="165"/>
      <c r="D19" s="171" t="s">
        <v>215</v>
      </c>
      <c r="E19" s="165"/>
      <c r="F19" s="167">
        <v>67.2</v>
      </c>
      <c r="G19" s="167"/>
      <c r="H19" s="167"/>
      <c r="I19" s="167"/>
      <c r="J19" s="165"/>
      <c r="K19" s="1"/>
      <c r="L19" s="1"/>
      <c r="M19" s="1"/>
      <c r="N19" s="1"/>
      <c r="O19" s="1"/>
      <c r="P19" s="1"/>
      <c r="Q19" s="1"/>
      <c r="R19" s="1"/>
      <c r="S19" s="1"/>
      <c r="V19" s="1"/>
    </row>
    <row r="20" spans="1:26" ht="12" customHeight="1" x14ac:dyDescent="0.25">
      <c r="A20" s="165"/>
      <c r="B20" s="165"/>
      <c r="C20" s="169"/>
      <c r="D20" s="169" t="s">
        <v>216</v>
      </c>
      <c r="E20" s="165"/>
      <c r="F20" s="166"/>
      <c r="G20" s="167"/>
      <c r="H20" s="167"/>
      <c r="I20" s="167"/>
      <c r="J20" s="165"/>
      <c r="K20" s="1"/>
      <c r="L20" s="1"/>
      <c r="M20" s="1"/>
      <c r="N20" s="1"/>
      <c r="O20" s="1"/>
      <c r="P20" s="1"/>
      <c r="Q20" s="1"/>
      <c r="R20" s="1"/>
      <c r="S20" s="1"/>
      <c r="V20" s="1"/>
    </row>
    <row r="21" spans="1:26" x14ac:dyDescent="0.25">
      <c r="A21" s="165"/>
      <c r="B21" s="165"/>
      <c r="C21" s="165"/>
      <c r="D21" s="171" t="s">
        <v>217</v>
      </c>
      <c r="E21" s="165"/>
      <c r="F21" s="167">
        <v>42</v>
      </c>
      <c r="G21" s="167"/>
      <c r="H21" s="167"/>
      <c r="I21" s="167"/>
      <c r="J21" s="165"/>
      <c r="K21" s="1"/>
      <c r="L21" s="1"/>
      <c r="M21" s="1"/>
      <c r="N21" s="1"/>
      <c r="O21" s="1"/>
      <c r="P21" s="1"/>
      <c r="Q21" s="1"/>
      <c r="R21" s="1"/>
      <c r="S21" s="1"/>
      <c r="V21" s="1"/>
    </row>
    <row r="22" spans="1:26" ht="24.95" customHeight="1" x14ac:dyDescent="0.25">
      <c r="A22" s="168">
        <v>4</v>
      </c>
      <c r="B22" s="165" t="s">
        <v>111</v>
      </c>
      <c r="C22" s="170" t="s">
        <v>112</v>
      </c>
      <c r="D22" s="165" t="s">
        <v>113</v>
      </c>
      <c r="E22" s="165" t="s">
        <v>101</v>
      </c>
      <c r="F22" s="167">
        <v>35.5</v>
      </c>
      <c r="G22" s="167">
        <v>0</v>
      </c>
      <c r="H22" s="167">
        <v>0</v>
      </c>
      <c r="I22" s="167">
        <f>ROUND(F22*(G22+H22),2)</f>
        <v>0</v>
      </c>
      <c r="J22" s="165">
        <f>ROUND(F22*(N22),2)</f>
        <v>3209.2</v>
      </c>
      <c r="K22" s="1">
        <f>ROUND(F22*(O22),2)</f>
        <v>0</v>
      </c>
      <c r="L22" s="1">
        <f>ROUND(F22*(G22),2)</f>
        <v>0</v>
      </c>
      <c r="M22" s="1">
        <f>ROUND(F22*(H22),2)</f>
        <v>0</v>
      </c>
      <c r="N22" s="1">
        <v>90.4</v>
      </c>
      <c r="O22" s="1"/>
      <c r="P22" s="160"/>
      <c r="Q22" s="160"/>
      <c r="R22" s="160"/>
      <c r="S22" s="150"/>
      <c r="V22" s="164"/>
      <c r="Z22">
        <v>0</v>
      </c>
    </row>
    <row r="23" spans="1:26" ht="24.95" customHeight="1" x14ac:dyDescent="0.25">
      <c r="A23" s="168">
        <v>5</v>
      </c>
      <c r="B23" s="165" t="s">
        <v>111</v>
      </c>
      <c r="C23" s="170" t="s">
        <v>114</v>
      </c>
      <c r="D23" s="165" t="s">
        <v>115</v>
      </c>
      <c r="E23" s="165" t="s">
        <v>101</v>
      </c>
      <c r="F23" s="167">
        <v>75.400000000000006</v>
      </c>
      <c r="G23" s="167">
        <v>0</v>
      </c>
      <c r="H23" s="167">
        <v>0</v>
      </c>
      <c r="I23" s="167">
        <f>ROUND(F23*(G23+H23),2)</f>
        <v>0</v>
      </c>
      <c r="J23" s="165">
        <f>ROUND(F23*(N23),2)</f>
        <v>3506.1</v>
      </c>
      <c r="K23" s="1">
        <f>ROUND(F23*(O23),2)</f>
        <v>0</v>
      </c>
      <c r="L23" s="1">
        <f>ROUND(F23*(G23),2)</f>
        <v>0</v>
      </c>
      <c r="M23" s="1">
        <f>ROUND(F23*(H23),2)</f>
        <v>0</v>
      </c>
      <c r="N23" s="1">
        <v>46.5</v>
      </c>
      <c r="O23" s="1"/>
      <c r="P23" s="160"/>
      <c r="Q23" s="160"/>
      <c r="R23" s="160"/>
      <c r="S23" s="150"/>
      <c r="V23" s="164"/>
      <c r="Z23">
        <v>0</v>
      </c>
    </row>
    <row r="24" spans="1:26" ht="24.95" customHeight="1" x14ac:dyDescent="0.25">
      <c r="A24" s="168">
        <v>6</v>
      </c>
      <c r="B24" s="165" t="s">
        <v>111</v>
      </c>
      <c r="C24" s="170" t="s">
        <v>116</v>
      </c>
      <c r="D24" s="165" t="s">
        <v>117</v>
      </c>
      <c r="E24" s="165" t="s">
        <v>101</v>
      </c>
      <c r="F24" s="167">
        <v>333.27005000000003</v>
      </c>
      <c r="G24" s="167">
        <v>0</v>
      </c>
      <c r="H24" s="167">
        <v>0</v>
      </c>
      <c r="I24" s="167">
        <f>ROUND(F24*(G24+H24),2)</f>
        <v>0</v>
      </c>
      <c r="J24" s="165">
        <f>ROUND(F24*(N24),2)</f>
        <v>8958.2999999999993</v>
      </c>
      <c r="K24" s="1">
        <f>ROUND(F24*(O24),2)</f>
        <v>0</v>
      </c>
      <c r="L24" s="1">
        <f>ROUND(F24*(G24),2)</f>
        <v>0</v>
      </c>
      <c r="M24" s="1">
        <f>ROUND(F24*(H24),2)</f>
        <v>0</v>
      </c>
      <c r="N24" s="1">
        <v>26.88</v>
      </c>
      <c r="O24" s="1"/>
      <c r="P24" s="160"/>
      <c r="Q24" s="160"/>
      <c r="R24" s="160"/>
      <c r="S24" s="150"/>
      <c r="V24" s="164"/>
      <c r="Z24">
        <v>0</v>
      </c>
    </row>
    <row r="25" spans="1:26" ht="12" customHeight="1" x14ac:dyDescent="0.25">
      <c r="A25" s="165"/>
      <c r="B25" s="165"/>
      <c r="C25" s="169"/>
      <c r="D25" s="169" t="s">
        <v>218</v>
      </c>
      <c r="E25" s="165"/>
      <c r="F25" s="166"/>
      <c r="G25" s="167"/>
      <c r="H25" s="167"/>
      <c r="I25" s="167"/>
      <c r="J25" s="165"/>
      <c r="K25" s="1"/>
      <c r="L25" s="1"/>
      <c r="M25" s="1"/>
      <c r="N25" s="1"/>
      <c r="O25" s="1"/>
      <c r="P25" s="1"/>
      <c r="Q25" s="1"/>
      <c r="R25" s="1"/>
      <c r="S25" s="1"/>
      <c r="V25" s="1"/>
    </row>
    <row r="26" spans="1:26" x14ac:dyDescent="0.25">
      <c r="A26" s="165"/>
      <c r="B26" s="165"/>
      <c r="C26" s="165"/>
      <c r="D26" s="171" t="s">
        <v>219</v>
      </c>
      <c r="E26" s="165"/>
      <c r="F26" s="167">
        <v>333.27005000000003</v>
      </c>
      <c r="G26" s="167"/>
      <c r="H26" s="167"/>
      <c r="I26" s="167"/>
      <c r="J26" s="165"/>
      <c r="K26" s="1"/>
      <c r="L26" s="1"/>
      <c r="M26" s="1"/>
      <c r="N26" s="1"/>
      <c r="O26" s="1"/>
      <c r="P26" s="1"/>
      <c r="Q26" s="1"/>
      <c r="R26" s="1"/>
      <c r="S26" s="1"/>
      <c r="V26" s="1"/>
    </row>
    <row r="27" spans="1:26" ht="24.95" customHeight="1" x14ac:dyDescent="0.25">
      <c r="A27" s="168">
        <v>7</v>
      </c>
      <c r="B27" s="165" t="s">
        <v>111</v>
      </c>
      <c r="C27" s="170" t="s">
        <v>136</v>
      </c>
      <c r="D27" s="165" t="s">
        <v>137</v>
      </c>
      <c r="E27" s="165" t="s">
        <v>101</v>
      </c>
      <c r="F27" s="167">
        <v>527.90530000000001</v>
      </c>
      <c r="G27" s="167">
        <v>0</v>
      </c>
      <c r="H27" s="167">
        <v>0</v>
      </c>
      <c r="I27" s="167">
        <f>ROUND(F27*(G27+H27),2)</f>
        <v>0</v>
      </c>
      <c r="J27" s="165">
        <f>ROUND(F27*(N27),2)</f>
        <v>8921.6</v>
      </c>
      <c r="K27" s="1">
        <f>ROUND(F27*(O27),2)</f>
        <v>0</v>
      </c>
      <c r="L27" s="1">
        <f>ROUND(F27*(G27),2)</f>
        <v>0</v>
      </c>
      <c r="M27" s="1">
        <f>ROUND(F27*(H27),2)</f>
        <v>0</v>
      </c>
      <c r="N27" s="1">
        <v>16.899999999999999</v>
      </c>
      <c r="O27" s="1"/>
      <c r="P27" s="160"/>
      <c r="Q27" s="160"/>
      <c r="R27" s="160"/>
      <c r="S27" s="150"/>
      <c r="V27" s="164"/>
      <c r="Z27">
        <v>0</v>
      </c>
    </row>
    <row r="28" spans="1:26" ht="12" customHeight="1" x14ac:dyDescent="0.25">
      <c r="A28" s="165"/>
      <c r="B28" s="165"/>
      <c r="C28" s="169"/>
      <c r="D28" s="169" t="s">
        <v>218</v>
      </c>
      <c r="E28" s="165"/>
      <c r="F28" s="166"/>
      <c r="G28" s="167"/>
      <c r="H28" s="167"/>
      <c r="I28" s="167"/>
      <c r="J28" s="165"/>
      <c r="K28" s="1"/>
      <c r="L28" s="1"/>
      <c r="M28" s="1"/>
      <c r="N28" s="1"/>
      <c r="O28" s="1"/>
      <c r="P28" s="1"/>
      <c r="Q28" s="1"/>
      <c r="R28" s="1"/>
      <c r="S28" s="1"/>
      <c r="V28" s="1"/>
    </row>
    <row r="29" spans="1:26" x14ac:dyDescent="0.25">
      <c r="A29" s="165"/>
      <c r="B29" s="165"/>
      <c r="C29" s="165"/>
      <c r="D29" s="171" t="s">
        <v>220</v>
      </c>
      <c r="E29" s="165"/>
      <c r="F29" s="167">
        <v>527.90530000000001</v>
      </c>
      <c r="G29" s="167"/>
      <c r="H29" s="167"/>
      <c r="I29" s="167"/>
      <c r="J29" s="165"/>
      <c r="K29" s="1"/>
      <c r="L29" s="1"/>
      <c r="M29" s="1"/>
      <c r="N29" s="1"/>
      <c r="O29" s="1"/>
      <c r="P29" s="1"/>
      <c r="Q29" s="1"/>
      <c r="R29" s="1"/>
      <c r="S29" s="1"/>
      <c r="V29" s="1"/>
    </row>
    <row r="30" spans="1:26" x14ac:dyDescent="0.25">
      <c r="A30" s="150"/>
      <c r="B30" s="150"/>
      <c r="C30" s="150"/>
      <c r="D30" s="150" t="s">
        <v>73</v>
      </c>
      <c r="E30" s="150"/>
      <c r="F30" s="164"/>
      <c r="G30" s="153">
        <f>ROUND((SUM(L16:L29))/1,2)</f>
        <v>0</v>
      </c>
      <c r="H30" s="153">
        <f>ROUND((SUM(M16:M29))/1,2)</f>
        <v>0</v>
      </c>
      <c r="I30" s="153">
        <f>ROUND((SUM(I16:I29))/1,2)</f>
        <v>0</v>
      </c>
      <c r="J30" s="150"/>
      <c r="K30" s="150"/>
      <c r="L30" s="150">
        <f>ROUND((SUM(L16:L29))/1,2)</f>
        <v>0</v>
      </c>
      <c r="M30" s="150">
        <f>ROUND((SUM(M16:M29))/1,2)</f>
        <v>0</v>
      </c>
      <c r="N30" s="150"/>
      <c r="O30" s="150"/>
      <c r="P30" s="172"/>
      <c r="Q30" s="150"/>
      <c r="R30" s="150"/>
      <c r="S30" s="172">
        <f>ROUND((SUM(S16:S29))/1,2)</f>
        <v>0</v>
      </c>
      <c r="T30" s="147"/>
      <c r="U30" s="147"/>
      <c r="V30" s="2">
        <f>ROUND((SUM(V16:V29))/1,2)</f>
        <v>0</v>
      </c>
      <c r="W30" s="147"/>
      <c r="X30" s="147"/>
      <c r="Y30" s="147"/>
      <c r="Z30" s="147"/>
    </row>
    <row r="31" spans="1:26" x14ac:dyDescent="0.25">
      <c r="A31" s="1"/>
      <c r="B31" s="1"/>
      <c r="C31" s="1"/>
      <c r="D31" s="1"/>
      <c r="E31" s="1"/>
      <c r="F31" s="160"/>
      <c r="G31" s="143"/>
      <c r="H31" s="143"/>
      <c r="I31" s="143"/>
      <c r="J31" s="1"/>
      <c r="K31" s="1"/>
      <c r="L31" s="1"/>
      <c r="M31" s="1"/>
      <c r="N31" s="1"/>
      <c r="O31" s="1"/>
      <c r="P31" s="1"/>
      <c r="Q31" s="1"/>
      <c r="R31" s="1"/>
      <c r="S31" s="1"/>
      <c r="V31" s="1"/>
    </row>
    <row r="32" spans="1:26" x14ac:dyDescent="0.25">
      <c r="A32" s="150"/>
      <c r="B32" s="150"/>
      <c r="C32" s="150"/>
      <c r="D32" s="150" t="s">
        <v>74</v>
      </c>
      <c r="E32" s="150"/>
      <c r="F32" s="164"/>
      <c r="G32" s="151"/>
      <c r="H32" s="151"/>
      <c r="I32" s="151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47"/>
      <c r="U32" s="147"/>
      <c r="V32" s="150"/>
      <c r="W32" s="147"/>
      <c r="X32" s="147"/>
      <c r="Y32" s="147"/>
      <c r="Z32" s="147"/>
    </row>
    <row r="33" spans="1:26" ht="24.95" customHeight="1" x14ac:dyDescent="0.25">
      <c r="A33" s="168">
        <v>8</v>
      </c>
      <c r="B33" s="165" t="s">
        <v>140</v>
      </c>
      <c r="C33" s="170" t="s">
        <v>141</v>
      </c>
      <c r="D33" s="165" t="s">
        <v>142</v>
      </c>
      <c r="E33" s="165" t="s">
        <v>101</v>
      </c>
      <c r="F33" s="167">
        <v>522.75</v>
      </c>
      <c r="G33" s="167">
        <v>0</v>
      </c>
      <c r="H33" s="167">
        <v>0</v>
      </c>
      <c r="I33" s="167">
        <f>ROUND(F33*(G33+H33),2)</f>
        <v>0</v>
      </c>
      <c r="J33" s="165">
        <f>ROUND(F33*(N33),2)</f>
        <v>1097.78</v>
      </c>
      <c r="K33" s="1">
        <f>ROUND(F33*(O33),2)</f>
        <v>0</v>
      </c>
      <c r="L33" s="1">
        <f>ROUND(F33*(G33),2)</f>
        <v>0</v>
      </c>
      <c r="M33" s="1">
        <f>ROUND(F33*(H33),2)</f>
        <v>0</v>
      </c>
      <c r="N33" s="1">
        <v>2.1</v>
      </c>
      <c r="O33" s="1"/>
      <c r="P33" s="164">
        <v>2.572E-2</v>
      </c>
      <c r="Q33" s="160"/>
      <c r="R33" s="160">
        <v>2.572E-2</v>
      </c>
      <c r="S33" s="150">
        <f>ROUND(F33*(P33),3)</f>
        <v>13.445</v>
      </c>
      <c r="V33" s="164"/>
      <c r="Z33">
        <v>0</v>
      </c>
    </row>
    <row r="34" spans="1:26" x14ac:dyDescent="0.25">
      <c r="A34" s="165"/>
      <c r="B34" s="165"/>
      <c r="C34" s="169"/>
      <c r="D34" s="170" t="s">
        <v>221</v>
      </c>
      <c r="E34" s="165"/>
      <c r="F34" s="167">
        <v>522.75</v>
      </c>
      <c r="G34" s="167"/>
      <c r="H34" s="167"/>
      <c r="I34" s="167"/>
      <c r="J34" s="165"/>
      <c r="K34" s="1"/>
      <c r="L34" s="1"/>
      <c r="M34" s="1"/>
      <c r="N34" s="1"/>
      <c r="O34" s="1"/>
      <c r="P34" s="1"/>
      <c r="Q34" s="1"/>
      <c r="R34" s="1"/>
      <c r="S34" s="1"/>
      <c r="V34" s="1"/>
    </row>
    <row r="35" spans="1:26" ht="24.95" customHeight="1" x14ac:dyDescent="0.25">
      <c r="A35" s="168">
        <v>9</v>
      </c>
      <c r="B35" s="165" t="s">
        <v>140</v>
      </c>
      <c r="C35" s="170" t="s">
        <v>144</v>
      </c>
      <c r="D35" s="165" t="s">
        <v>145</v>
      </c>
      <c r="E35" s="165" t="s">
        <v>101</v>
      </c>
      <c r="F35" s="167">
        <v>1568.25</v>
      </c>
      <c r="G35" s="167">
        <v>0</v>
      </c>
      <c r="H35" s="167">
        <v>0</v>
      </c>
      <c r="I35" s="167">
        <f>ROUND(F35*(G35+H35),2)</f>
        <v>0</v>
      </c>
      <c r="J35" s="165">
        <f>ROUND(F35*(N35),2)</f>
        <v>2211.23</v>
      </c>
      <c r="K35" s="1">
        <f>ROUND(F35*(O35),2)</f>
        <v>0</v>
      </c>
      <c r="L35" s="1">
        <f>ROUND(F35*(G35),2)</f>
        <v>0</v>
      </c>
      <c r="M35" s="1">
        <f>ROUND(F35*(H35),2)</f>
        <v>0</v>
      </c>
      <c r="N35" s="1">
        <v>1.41</v>
      </c>
      <c r="O35" s="1"/>
      <c r="P35" s="160"/>
      <c r="Q35" s="160"/>
      <c r="R35" s="160"/>
      <c r="S35" s="150"/>
      <c r="V35" s="164"/>
      <c r="Z35">
        <v>0</v>
      </c>
    </row>
    <row r="36" spans="1:26" ht="12" customHeight="1" x14ac:dyDescent="0.25">
      <c r="A36" s="165"/>
      <c r="B36" s="165"/>
      <c r="C36" s="169"/>
      <c r="D36" s="169" t="s">
        <v>146</v>
      </c>
      <c r="E36" s="165"/>
      <c r="F36" s="166"/>
      <c r="G36" s="167"/>
      <c r="H36" s="167"/>
      <c r="I36" s="167"/>
      <c r="J36" s="165"/>
      <c r="K36" s="1"/>
      <c r="L36" s="1"/>
      <c r="M36" s="1"/>
      <c r="N36" s="1"/>
      <c r="O36" s="1"/>
      <c r="P36" s="1"/>
      <c r="Q36" s="1"/>
      <c r="R36" s="1"/>
      <c r="S36" s="1"/>
      <c r="V36" s="1"/>
    </row>
    <row r="37" spans="1:26" x14ac:dyDescent="0.25">
      <c r="A37" s="165"/>
      <c r="B37" s="165"/>
      <c r="C37" s="165"/>
      <c r="D37" s="171" t="s">
        <v>222</v>
      </c>
      <c r="E37" s="165"/>
      <c r="F37" s="167">
        <v>1568.25</v>
      </c>
      <c r="G37" s="167"/>
      <c r="H37" s="167"/>
      <c r="I37" s="167"/>
      <c r="J37" s="165"/>
      <c r="K37" s="1"/>
      <c r="L37" s="1"/>
      <c r="M37" s="1"/>
      <c r="N37" s="1"/>
      <c r="O37" s="1"/>
      <c r="P37" s="1"/>
      <c r="Q37" s="1"/>
      <c r="R37" s="1"/>
      <c r="S37" s="1"/>
      <c r="V37" s="1"/>
    </row>
    <row r="38" spans="1:26" ht="24.95" customHeight="1" x14ac:dyDescent="0.25">
      <c r="A38" s="168">
        <v>10</v>
      </c>
      <c r="B38" s="165" t="s">
        <v>140</v>
      </c>
      <c r="C38" s="170" t="s">
        <v>148</v>
      </c>
      <c r="D38" s="165" t="s">
        <v>149</v>
      </c>
      <c r="E38" s="165" t="s">
        <v>101</v>
      </c>
      <c r="F38" s="167">
        <v>522.75</v>
      </c>
      <c r="G38" s="167">
        <v>0</v>
      </c>
      <c r="H38" s="167">
        <v>0</v>
      </c>
      <c r="I38" s="167">
        <f>ROUND(F38*(G38+H38),2)</f>
        <v>0</v>
      </c>
      <c r="J38" s="165">
        <f>ROUND(F38*(N38),2)</f>
        <v>731.85</v>
      </c>
      <c r="K38" s="1">
        <f>ROUND(F38*(O38),2)</f>
        <v>0</v>
      </c>
      <c r="L38" s="1">
        <f>ROUND(F38*(G38),2)</f>
        <v>0</v>
      </c>
      <c r="M38" s="1">
        <f>ROUND(F38*(H38),2)</f>
        <v>0</v>
      </c>
      <c r="N38" s="1">
        <v>1.4</v>
      </c>
      <c r="O38" s="1"/>
      <c r="P38" s="164">
        <v>5.0000000000000002E-5</v>
      </c>
      <c r="Q38" s="160"/>
      <c r="R38" s="160">
        <v>5.0000000000000002E-5</v>
      </c>
      <c r="S38" s="150">
        <f>ROUND(F38*(P38),3)</f>
        <v>2.5999999999999999E-2</v>
      </c>
      <c r="V38" s="164"/>
      <c r="Z38">
        <v>0</v>
      </c>
    </row>
    <row r="39" spans="1:26" x14ac:dyDescent="0.25">
      <c r="A39" s="165"/>
      <c r="B39" s="165"/>
      <c r="C39" s="169"/>
      <c r="D39" s="170" t="s">
        <v>223</v>
      </c>
      <c r="E39" s="165"/>
      <c r="F39" s="167">
        <v>522.75</v>
      </c>
      <c r="G39" s="167"/>
      <c r="H39" s="167"/>
      <c r="I39" s="167"/>
      <c r="J39" s="165"/>
      <c r="K39" s="1"/>
      <c r="L39" s="1"/>
      <c r="M39" s="1"/>
      <c r="N39" s="1"/>
      <c r="O39" s="1"/>
      <c r="P39" s="1"/>
      <c r="Q39" s="1"/>
      <c r="R39" s="1"/>
      <c r="S39" s="1"/>
      <c r="V39" s="1"/>
    </row>
    <row r="40" spans="1:26" ht="24.95" customHeight="1" x14ac:dyDescent="0.25">
      <c r="A40" s="168">
        <v>11</v>
      </c>
      <c r="B40" s="165" t="s">
        <v>154</v>
      </c>
      <c r="C40" s="170" t="s">
        <v>155</v>
      </c>
      <c r="D40" s="165" t="s">
        <v>156</v>
      </c>
      <c r="E40" s="165" t="s">
        <v>101</v>
      </c>
      <c r="F40" s="167">
        <v>522.75</v>
      </c>
      <c r="G40" s="167">
        <v>0</v>
      </c>
      <c r="H40" s="167">
        <v>0</v>
      </c>
      <c r="I40" s="167">
        <f>ROUND(F40*(G40+H40),2)</f>
        <v>0</v>
      </c>
      <c r="J40" s="165">
        <f>ROUND(F40*(N40),2)</f>
        <v>663.89</v>
      </c>
      <c r="K40" s="1">
        <f>ROUND(F40*(O40),2)</f>
        <v>0</v>
      </c>
      <c r="L40" s="1">
        <f>ROUND(F40*(G40),2)</f>
        <v>0</v>
      </c>
      <c r="M40" s="1">
        <f>ROUND(F40*(H40),2)</f>
        <v>0</v>
      </c>
      <c r="N40" s="1">
        <v>1.27</v>
      </c>
      <c r="O40" s="1"/>
      <c r="P40" s="164">
        <v>2.3990000000000001E-2</v>
      </c>
      <c r="Q40" s="160"/>
      <c r="R40" s="160">
        <v>2.3990000000000001E-2</v>
      </c>
      <c r="S40" s="150">
        <f>ROUND(F40*(P40),3)</f>
        <v>12.541</v>
      </c>
      <c r="V40" s="164"/>
      <c r="Z40">
        <v>0</v>
      </c>
    </row>
    <row r="41" spans="1:26" ht="24.95" customHeight="1" x14ac:dyDescent="0.25">
      <c r="A41" s="168">
        <v>12</v>
      </c>
      <c r="B41" s="165" t="s">
        <v>159</v>
      </c>
      <c r="C41" s="170" t="s">
        <v>160</v>
      </c>
      <c r="D41" s="165" t="s">
        <v>161</v>
      </c>
      <c r="E41" s="165" t="s">
        <v>162</v>
      </c>
      <c r="F41" s="167">
        <v>7.1397000000000004</v>
      </c>
      <c r="G41" s="167">
        <v>0</v>
      </c>
      <c r="H41" s="167">
        <v>0</v>
      </c>
      <c r="I41" s="167">
        <f>ROUND(F41*(G41+H41),2)</f>
        <v>0</v>
      </c>
      <c r="J41" s="165">
        <f>ROUND(F41*(N41),2)</f>
        <v>87.89</v>
      </c>
      <c r="K41" s="1">
        <f>ROUND(F41*(O41),2)</f>
        <v>0</v>
      </c>
      <c r="L41" s="1">
        <f>ROUND(F41*(G41),2)</f>
        <v>0</v>
      </c>
      <c r="M41" s="1">
        <f>ROUND(F41*(H41),2)</f>
        <v>0</v>
      </c>
      <c r="N41" s="1">
        <v>12.31</v>
      </c>
      <c r="O41" s="1"/>
      <c r="P41" s="160"/>
      <c r="Q41" s="160"/>
      <c r="R41" s="160"/>
      <c r="S41" s="150"/>
      <c r="V41" s="164"/>
      <c r="Z41">
        <v>0</v>
      </c>
    </row>
    <row r="42" spans="1:26" ht="24.95" customHeight="1" x14ac:dyDescent="0.25">
      <c r="A42" s="168">
        <v>13</v>
      </c>
      <c r="B42" s="165" t="s">
        <v>159</v>
      </c>
      <c r="C42" s="170" t="s">
        <v>163</v>
      </c>
      <c r="D42" s="165" t="s">
        <v>164</v>
      </c>
      <c r="E42" s="165" t="s">
        <v>162</v>
      </c>
      <c r="F42" s="167">
        <v>7.1397000000000004</v>
      </c>
      <c r="G42" s="167">
        <v>0</v>
      </c>
      <c r="H42" s="167">
        <v>0</v>
      </c>
      <c r="I42" s="167">
        <f>ROUND(F42*(G42+H42),2)</f>
        <v>0</v>
      </c>
      <c r="J42" s="165">
        <f>ROUND(F42*(N42),2)</f>
        <v>3.07</v>
      </c>
      <c r="K42" s="1">
        <f>ROUND(F42*(O42),2)</f>
        <v>0</v>
      </c>
      <c r="L42" s="1">
        <f>ROUND(F42*(G42),2)</f>
        <v>0</v>
      </c>
      <c r="M42" s="1">
        <f>ROUND(F42*(H42),2)</f>
        <v>0</v>
      </c>
      <c r="N42" s="1">
        <v>0.43</v>
      </c>
      <c r="O42" s="1"/>
      <c r="P42" s="160"/>
      <c r="Q42" s="160"/>
      <c r="R42" s="160"/>
      <c r="S42" s="150"/>
      <c r="V42" s="164"/>
      <c r="Z42">
        <v>0</v>
      </c>
    </row>
    <row r="43" spans="1:26" x14ac:dyDescent="0.25">
      <c r="A43" s="165"/>
      <c r="B43" s="165"/>
      <c r="C43" s="169"/>
      <c r="D43" s="170" t="s">
        <v>224</v>
      </c>
      <c r="E43" s="165"/>
      <c r="F43" s="167">
        <v>92.82</v>
      </c>
      <c r="G43" s="167"/>
      <c r="H43" s="167"/>
      <c r="I43" s="167"/>
      <c r="J43" s="165"/>
      <c r="K43" s="1"/>
      <c r="L43" s="1"/>
      <c r="M43" s="1"/>
      <c r="N43" s="1"/>
      <c r="O43" s="1"/>
      <c r="P43" s="1"/>
      <c r="Q43" s="1"/>
      <c r="R43" s="1"/>
      <c r="S43" s="1"/>
      <c r="V43" s="1"/>
    </row>
    <row r="44" spans="1:26" ht="24.95" customHeight="1" x14ac:dyDescent="0.25">
      <c r="A44" s="168">
        <v>14</v>
      </c>
      <c r="B44" s="165" t="s">
        <v>159</v>
      </c>
      <c r="C44" s="170" t="s">
        <v>167</v>
      </c>
      <c r="D44" s="165" t="s">
        <v>168</v>
      </c>
      <c r="E44" s="165" t="s">
        <v>162</v>
      </c>
      <c r="F44" s="167">
        <v>7.1397000000000004</v>
      </c>
      <c r="G44" s="167">
        <v>0</v>
      </c>
      <c r="H44" s="167">
        <v>0</v>
      </c>
      <c r="I44" s="167">
        <f>ROUND(F44*(G44+H44),2)</f>
        <v>0</v>
      </c>
      <c r="J44" s="165">
        <f>ROUND(F44*(N44),2)</f>
        <v>59.69</v>
      </c>
      <c r="K44" s="1">
        <f>ROUND(F44*(O44),2)</f>
        <v>0</v>
      </c>
      <c r="L44" s="1">
        <f>ROUND(F44*(G44),2)</f>
        <v>0</v>
      </c>
      <c r="M44" s="1">
        <f>ROUND(F44*(H44),2)</f>
        <v>0</v>
      </c>
      <c r="N44" s="1">
        <v>8.36</v>
      </c>
      <c r="O44" s="1"/>
      <c r="P44" s="160"/>
      <c r="Q44" s="160"/>
      <c r="R44" s="160"/>
      <c r="S44" s="150"/>
      <c r="V44" s="164"/>
      <c r="Z44">
        <v>0</v>
      </c>
    </row>
    <row r="45" spans="1:26" ht="24.95" customHeight="1" x14ac:dyDescent="0.25">
      <c r="A45" s="168">
        <v>15</v>
      </c>
      <c r="B45" s="165" t="s">
        <v>159</v>
      </c>
      <c r="C45" s="170" t="s">
        <v>169</v>
      </c>
      <c r="D45" s="165" t="s">
        <v>170</v>
      </c>
      <c r="E45" s="165" t="s">
        <v>162</v>
      </c>
      <c r="F45" s="167">
        <v>7.1397000000000004</v>
      </c>
      <c r="G45" s="167">
        <v>0</v>
      </c>
      <c r="H45" s="167">
        <v>0</v>
      </c>
      <c r="I45" s="167">
        <f>ROUND(F45*(G45+H45),2)</f>
        <v>0</v>
      </c>
      <c r="J45" s="165">
        <f>ROUND(F45*(N45),2)</f>
        <v>140.37</v>
      </c>
      <c r="K45" s="1">
        <f>ROUND(F45*(O45),2)</f>
        <v>0</v>
      </c>
      <c r="L45" s="1">
        <f>ROUND(F45*(G45),2)</f>
        <v>0</v>
      </c>
      <c r="M45" s="1">
        <f>ROUND(F45*(H45),2)</f>
        <v>0</v>
      </c>
      <c r="N45" s="1">
        <v>19.66</v>
      </c>
      <c r="O45" s="1"/>
      <c r="P45" s="160"/>
      <c r="Q45" s="160"/>
      <c r="R45" s="160"/>
      <c r="S45" s="150"/>
      <c r="V45" s="164"/>
      <c r="Z45">
        <v>0</v>
      </c>
    </row>
    <row r="46" spans="1:26" ht="24.95" customHeight="1" x14ac:dyDescent="0.25">
      <c r="A46" s="168">
        <v>16</v>
      </c>
      <c r="B46" s="165" t="s">
        <v>111</v>
      </c>
      <c r="C46" s="170" t="s">
        <v>175</v>
      </c>
      <c r="D46" s="165" t="s">
        <v>176</v>
      </c>
      <c r="E46" s="165" t="s">
        <v>101</v>
      </c>
      <c r="F46" s="167">
        <v>333.27</v>
      </c>
      <c r="G46" s="167">
        <v>0</v>
      </c>
      <c r="H46" s="167">
        <v>0</v>
      </c>
      <c r="I46" s="167">
        <f>ROUND(F46*(G46+H46),2)</f>
        <v>0</v>
      </c>
      <c r="J46" s="165">
        <f>ROUND(F46*(N46),2)</f>
        <v>1229.77</v>
      </c>
      <c r="K46" s="1">
        <f>ROUND(F46*(O46),2)</f>
        <v>0</v>
      </c>
      <c r="L46" s="1">
        <f>ROUND(F46*(G46),2)</f>
        <v>0</v>
      </c>
      <c r="M46" s="1">
        <f>ROUND(F46*(H46),2)</f>
        <v>0</v>
      </c>
      <c r="N46" s="1">
        <v>3.69</v>
      </c>
      <c r="O46" s="1"/>
      <c r="P46" s="160"/>
      <c r="Q46" s="160"/>
      <c r="R46" s="160"/>
      <c r="S46" s="150"/>
      <c r="V46" s="164"/>
      <c r="Z46">
        <v>0</v>
      </c>
    </row>
    <row r="47" spans="1:26" x14ac:dyDescent="0.25">
      <c r="A47" s="150"/>
      <c r="B47" s="150"/>
      <c r="C47" s="150"/>
      <c r="D47" s="150" t="s">
        <v>74</v>
      </c>
      <c r="E47" s="150"/>
      <c r="F47" s="164"/>
      <c r="G47" s="153">
        <f>ROUND((SUM(L32:L46))/1,2)</f>
        <v>0</v>
      </c>
      <c r="H47" s="153">
        <f>ROUND((SUM(M32:M46))/1,2)</f>
        <v>0</v>
      </c>
      <c r="I47" s="153">
        <f>ROUND((SUM(I32:I46))/1,2)</f>
        <v>0</v>
      </c>
      <c r="J47" s="150"/>
      <c r="K47" s="150"/>
      <c r="L47" s="150">
        <f>ROUND((SUM(L32:L46))/1,2)</f>
        <v>0</v>
      </c>
      <c r="M47" s="150">
        <f>ROUND((SUM(M32:M46))/1,2)</f>
        <v>0</v>
      </c>
      <c r="N47" s="150"/>
      <c r="O47" s="150"/>
      <c r="P47" s="172"/>
      <c r="Q47" s="150"/>
      <c r="R47" s="150"/>
      <c r="S47" s="172">
        <f>ROUND((SUM(S32:S46))/1,2)</f>
        <v>26.01</v>
      </c>
      <c r="T47" s="147"/>
      <c r="U47" s="147"/>
      <c r="V47" s="2">
        <f>ROUND((SUM(V32:V46))/1,2)</f>
        <v>0</v>
      </c>
      <c r="W47" s="147"/>
      <c r="X47" s="147"/>
      <c r="Y47" s="147"/>
      <c r="Z47" s="147"/>
    </row>
    <row r="48" spans="1:26" x14ac:dyDescent="0.25">
      <c r="A48" s="1"/>
      <c r="B48" s="1"/>
      <c r="C48" s="1"/>
      <c r="D48" s="1"/>
      <c r="E48" s="1"/>
      <c r="F48" s="160"/>
      <c r="G48" s="143"/>
      <c r="H48" s="143"/>
      <c r="I48" s="143"/>
      <c r="J48" s="1"/>
      <c r="K48" s="1"/>
      <c r="L48" s="1"/>
      <c r="M48" s="1"/>
      <c r="N48" s="1"/>
      <c r="O48" s="1"/>
      <c r="P48" s="1"/>
      <c r="Q48" s="1"/>
      <c r="R48" s="1"/>
      <c r="S48" s="1"/>
      <c r="V48" s="1"/>
    </row>
    <row r="49" spans="1:26" x14ac:dyDescent="0.25">
      <c r="A49" s="150"/>
      <c r="B49" s="150"/>
      <c r="C49" s="150"/>
      <c r="D49" s="150" t="s">
        <v>75</v>
      </c>
      <c r="E49" s="150"/>
      <c r="F49" s="164"/>
      <c r="G49" s="151"/>
      <c r="H49" s="151"/>
      <c r="I49" s="151"/>
      <c r="J49" s="150"/>
      <c r="K49" s="150"/>
      <c r="L49" s="150"/>
      <c r="M49" s="150"/>
      <c r="N49" s="150"/>
      <c r="O49" s="150"/>
      <c r="P49" s="150"/>
      <c r="Q49" s="150"/>
      <c r="R49" s="150"/>
      <c r="S49" s="150"/>
      <c r="T49" s="147"/>
      <c r="U49" s="147"/>
      <c r="V49" s="150"/>
      <c r="W49" s="147"/>
      <c r="X49" s="147"/>
      <c r="Y49" s="147"/>
      <c r="Z49" s="147"/>
    </row>
    <row r="50" spans="1:26" ht="24.95" customHeight="1" x14ac:dyDescent="0.25">
      <c r="A50" s="168">
        <v>17</v>
      </c>
      <c r="B50" s="165" t="s">
        <v>178</v>
      </c>
      <c r="C50" s="170" t="s">
        <v>179</v>
      </c>
      <c r="D50" s="165" t="s">
        <v>180</v>
      </c>
      <c r="E50" s="165" t="s">
        <v>162</v>
      </c>
      <c r="F50" s="167">
        <v>27.218564999999998</v>
      </c>
      <c r="G50" s="167">
        <v>0</v>
      </c>
      <c r="H50" s="167">
        <v>0</v>
      </c>
      <c r="I50" s="167">
        <f>ROUND(F50*(G50+H50),2)</f>
        <v>0</v>
      </c>
      <c r="J50" s="165">
        <f>ROUND(F50*(N50),2)</f>
        <v>781.45</v>
      </c>
      <c r="K50" s="1">
        <f>ROUND(F50*(O50),2)</f>
        <v>0</v>
      </c>
      <c r="L50" s="1">
        <f>ROUND(F50*(G50),2)</f>
        <v>0</v>
      </c>
      <c r="M50" s="1">
        <f>ROUND(F50*(H50),2)</f>
        <v>0</v>
      </c>
      <c r="N50" s="1">
        <v>28.71</v>
      </c>
      <c r="O50" s="1"/>
      <c r="P50" s="160"/>
      <c r="Q50" s="160"/>
      <c r="R50" s="160"/>
      <c r="S50" s="150"/>
      <c r="V50" s="164"/>
      <c r="Z50">
        <v>0</v>
      </c>
    </row>
    <row r="51" spans="1:26" x14ac:dyDescent="0.25">
      <c r="A51" s="150"/>
      <c r="B51" s="150"/>
      <c r="C51" s="150"/>
      <c r="D51" s="150" t="s">
        <v>75</v>
      </c>
      <c r="E51" s="150"/>
      <c r="F51" s="164"/>
      <c r="G51" s="153">
        <f>ROUND((SUM(L49:L50))/1,2)</f>
        <v>0</v>
      </c>
      <c r="H51" s="153">
        <f>ROUND((SUM(M49:M50))/1,2)</f>
        <v>0</v>
      </c>
      <c r="I51" s="153">
        <f>ROUND((SUM(I49:I50))/1,2)</f>
        <v>0</v>
      </c>
      <c r="J51" s="150"/>
      <c r="K51" s="150"/>
      <c r="L51" s="150">
        <f>ROUND((SUM(L49:L50))/1,2)</f>
        <v>0</v>
      </c>
      <c r="M51" s="150">
        <f>ROUND((SUM(M49:M50))/1,2)</f>
        <v>0</v>
      </c>
      <c r="N51" s="150"/>
      <c r="O51" s="150"/>
      <c r="P51" s="172"/>
      <c r="Q51" s="150"/>
      <c r="R51" s="150"/>
      <c r="S51" s="172">
        <f>ROUND((SUM(S49:S50))/1,2)</f>
        <v>0</v>
      </c>
      <c r="T51" s="147"/>
      <c r="U51" s="147"/>
      <c r="V51" s="2">
        <f>ROUND((SUM(V49:V50))/1,2)</f>
        <v>0</v>
      </c>
      <c r="W51" s="147"/>
      <c r="X51" s="147"/>
      <c r="Y51" s="147"/>
      <c r="Z51" s="147"/>
    </row>
    <row r="52" spans="1:26" x14ac:dyDescent="0.25">
      <c r="A52" s="1"/>
      <c r="B52" s="1"/>
      <c r="C52" s="1"/>
      <c r="D52" s="1"/>
      <c r="E52" s="1"/>
      <c r="F52" s="160"/>
      <c r="G52" s="143"/>
      <c r="H52" s="143"/>
      <c r="I52" s="143"/>
      <c r="J52" s="1"/>
      <c r="K52" s="1"/>
      <c r="L52" s="1"/>
      <c r="M52" s="1"/>
      <c r="N52" s="1"/>
      <c r="O52" s="1"/>
      <c r="P52" s="1"/>
      <c r="Q52" s="1"/>
      <c r="R52" s="1"/>
      <c r="S52" s="1"/>
      <c r="V52" s="1"/>
    </row>
    <row r="53" spans="1:26" x14ac:dyDescent="0.25">
      <c r="A53" s="150"/>
      <c r="B53" s="150"/>
      <c r="C53" s="150"/>
      <c r="D53" s="2" t="s">
        <v>71</v>
      </c>
      <c r="E53" s="150"/>
      <c r="F53" s="164"/>
      <c r="G53" s="153">
        <f>ROUND((SUM(L9:L52))/2,2)</f>
        <v>0</v>
      </c>
      <c r="H53" s="153">
        <f>ROUND((SUM(M9:M52))/2,2)</f>
        <v>0</v>
      </c>
      <c r="I53" s="153">
        <f>ROUND((SUM(I9:I52))/2,2)</f>
        <v>0</v>
      </c>
      <c r="J53" s="151"/>
      <c r="K53" s="150"/>
      <c r="L53" s="151">
        <f>ROUND((SUM(L9:L52))/2,2)</f>
        <v>0</v>
      </c>
      <c r="M53" s="151">
        <f>ROUND((SUM(M9:M52))/2,2)</f>
        <v>0</v>
      </c>
      <c r="N53" s="150"/>
      <c r="O53" s="150"/>
      <c r="P53" s="172"/>
      <c r="Q53" s="150"/>
      <c r="R53" s="150"/>
      <c r="S53" s="172">
        <f>ROUND((SUM(S9:S52))/2,2)</f>
        <v>26.35</v>
      </c>
      <c r="T53" s="147"/>
      <c r="U53" s="147"/>
      <c r="V53" s="2">
        <f>ROUND((SUM(V9:V52))/2,2)</f>
        <v>6.99</v>
      </c>
    </row>
    <row r="54" spans="1:26" x14ac:dyDescent="0.25">
      <c r="A54" s="1"/>
      <c r="B54" s="1"/>
      <c r="C54" s="1"/>
      <c r="D54" s="1"/>
      <c r="E54" s="1"/>
      <c r="F54" s="160"/>
      <c r="G54" s="143"/>
      <c r="H54" s="143"/>
      <c r="I54" s="143"/>
      <c r="J54" s="1"/>
      <c r="K54" s="1"/>
      <c r="L54" s="1"/>
      <c r="M54" s="1"/>
      <c r="N54" s="1"/>
      <c r="O54" s="1"/>
      <c r="P54" s="1"/>
      <c r="Q54" s="1"/>
      <c r="R54" s="1"/>
      <c r="S54" s="1"/>
      <c r="V54" s="1"/>
    </row>
    <row r="55" spans="1:26" x14ac:dyDescent="0.25">
      <c r="A55" s="150"/>
      <c r="B55" s="150"/>
      <c r="C55" s="150"/>
      <c r="D55" s="2" t="s">
        <v>76</v>
      </c>
      <c r="E55" s="150"/>
      <c r="F55" s="164"/>
      <c r="G55" s="151"/>
      <c r="H55" s="151"/>
      <c r="I55" s="151"/>
      <c r="J55" s="150"/>
      <c r="K55" s="150"/>
      <c r="L55" s="150"/>
      <c r="M55" s="150"/>
      <c r="N55" s="150"/>
      <c r="O55" s="150"/>
      <c r="P55" s="150"/>
      <c r="Q55" s="150"/>
      <c r="R55" s="150"/>
      <c r="S55" s="150"/>
      <c r="T55" s="147"/>
      <c r="U55" s="147"/>
      <c r="V55" s="150"/>
      <c r="W55" s="147"/>
      <c r="X55" s="147"/>
      <c r="Y55" s="147"/>
      <c r="Z55" s="147"/>
    </row>
    <row r="56" spans="1:26" x14ac:dyDescent="0.25">
      <c r="A56" s="150"/>
      <c r="B56" s="150"/>
      <c r="C56" s="150"/>
      <c r="D56" s="150" t="s">
        <v>77</v>
      </c>
      <c r="E56" s="150"/>
      <c r="F56" s="164"/>
      <c r="G56" s="151"/>
      <c r="H56" s="151"/>
      <c r="I56" s="151"/>
      <c r="J56" s="150"/>
      <c r="K56" s="150"/>
      <c r="L56" s="150"/>
      <c r="M56" s="150"/>
      <c r="N56" s="150"/>
      <c r="O56" s="150"/>
      <c r="P56" s="150"/>
      <c r="Q56" s="150"/>
      <c r="R56" s="150"/>
      <c r="S56" s="150"/>
      <c r="T56" s="147"/>
      <c r="U56" s="147"/>
      <c r="V56" s="150"/>
      <c r="W56" s="147"/>
      <c r="X56" s="147"/>
      <c r="Y56" s="147"/>
      <c r="Z56" s="147"/>
    </row>
    <row r="57" spans="1:26" ht="24.95" customHeight="1" x14ac:dyDescent="0.25">
      <c r="A57" s="168">
        <v>18</v>
      </c>
      <c r="B57" s="165" t="s">
        <v>181</v>
      </c>
      <c r="C57" s="170" t="s">
        <v>182</v>
      </c>
      <c r="D57" s="165" t="s">
        <v>183</v>
      </c>
      <c r="E57" s="165" t="s">
        <v>153</v>
      </c>
      <c r="F57" s="167">
        <v>13</v>
      </c>
      <c r="G57" s="167">
        <v>0</v>
      </c>
      <c r="H57" s="167">
        <v>0</v>
      </c>
      <c r="I57" s="167">
        <f>ROUND(F57*(G57+H57),2)</f>
        <v>0</v>
      </c>
      <c r="J57" s="165">
        <f>ROUND(F57*(N57),2)</f>
        <v>528.32000000000005</v>
      </c>
      <c r="K57" s="1">
        <f>ROUND(F57*(O57),2)</f>
        <v>0</v>
      </c>
      <c r="L57" s="1">
        <f>ROUND(F57*(G57),2)</f>
        <v>0</v>
      </c>
      <c r="M57" s="1">
        <f>ROUND(F57*(H57),2)</f>
        <v>0</v>
      </c>
      <c r="N57" s="1">
        <v>40.64</v>
      </c>
      <c r="O57" s="1"/>
      <c r="P57" s="164">
        <v>3.7499999999999999E-3</v>
      </c>
      <c r="Q57" s="160"/>
      <c r="R57" s="160">
        <v>3.7499999999999999E-3</v>
      </c>
      <c r="S57" s="150">
        <f>ROUND(F57*(P57),3)</f>
        <v>4.9000000000000002E-2</v>
      </c>
      <c r="V57" s="164"/>
      <c r="Z57">
        <v>0</v>
      </c>
    </row>
    <row r="58" spans="1:26" x14ac:dyDescent="0.25">
      <c r="A58" s="165"/>
      <c r="B58" s="165"/>
      <c r="C58" s="169"/>
      <c r="D58" s="170" t="s">
        <v>225</v>
      </c>
      <c r="E58" s="165"/>
      <c r="F58" s="167">
        <v>13</v>
      </c>
      <c r="G58" s="167"/>
      <c r="H58" s="167"/>
      <c r="I58" s="167"/>
      <c r="J58" s="165"/>
      <c r="K58" s="1"/>
      <c r="L58" s="1"/>
      <c r="M58" s="1"/>
      <c r="N58" s="1"/>
      <c r="O58" s="1"/>
      <c r="P58" s="1"/>
      <c r="Q58" s="1"/>
      <c r="R58" s="1"/>
      <c r="S58" s="1"/>
      <c r="V58" s="1"/>
    </row>
    <row r="59" spans="1:26" ht="24.95" customHeight="1" x14ac:dyDescent="0.25">
      <c r="A59" s="168">
        <v>19</v>
      </c>
      <c r="B59" s="165" t="s">
        <v>226</v>
      </c>
      <c r="C59" s="170" t="s">
        <v>227</v>
      </c>
      <c r="D59" s="165" t="s">
        <v>228</v>
      </c>
      <c r="E59" s="165" t="s">
        <v>153</v>
      </c>
      <c r="F59" s="167">
        <v>10</v>
      </c>
      <c r="G59" s="167">
        <v>0</v>
      </c>
      <c r="H59" s="167">
        <v>0</v>
      </c>
      <c r="I59" s="167">
        <f>ROUND(F59*(G59+H59),2)</f>
        <v>0</v>
      </c>
      <c r="J59" s="165">
        <f>ROUND(F59*(N59),2)</f>
        <v>15</v>
      </c>
      <c r="K59" s="1">
        <f>ROUND(F59*(O59),2)</f>
        <v>0</v>
      </c>
      <c r="L59" s="1">
        <f>ROUND(F59*(G59),2)</f>
        <v>0</v>
      </c>
      <c r="M59" s="1">
        <f>ROUND(F59*(H59),2)</f>
        <v>0</v>
      </c>
      <c r="N59" s="1">
        <v>1.5</v>
      </c>
      <c r="O59" s="1"/>
      <c r="P59" s="160"/>
      <c r="Q59" s="160"/>
      <c r="R59" s="160"/>
      <c r="S59" s="150"/>
      <c r="V59" s="164"/>
      <c r="Z59">
        <v>0</v>
      </c>
    </row>
    <row r="60" spans="1:26" ht="24.95" customHeight="1" x14ac:dyDescent="0.25">
      <c r="A60" s="168">
        <v>20</v>
      </c>
      <c r="B60" s="165" t="s">
        <v>111</v>
      </c>
      <c r="C60" s="170" t="s">
        <v>229</v>
      </c>
      <c r="D60" s="165" t="s">
        <v>230</v>
      </c>
      <c r="E60" s="165" t="s">
        <v>153</v>
      </c>
      <c r="F60" s="167">
        <v>10</v>
      </c>
      <c r="G60" s="167">
        <v>0</v>
      </c>
      <c r="H60" s="167">
        <v>0</v>
      </c>
      <c r="I60" s="167">
        <f>ROUND(F60*(G60+H60),2)</f>
        <v>0</v>
      </c>
      <c r="J60" s="165">
        <f>ROUND(F60*(N60),2)</f>
        <v>1078.3</v>
      </c>
      <c r="K60" s="1">
        <f>ROUND(F60*(O60),2)</f>
        <v>0</v>
      </c>
      <c r="L60" s="1">
        <f>ROUND(F60*(G60),2)</f>
        <v>0</v>
      </c>
      <c r="M60" s="1">
        <f>ROUND(F60*(H60),2)</f>
        <v>0</v>
      </c>
      <c r="N60" s="1">
        <v>107.83</v>
      </c>
      <c r="O60" s="1"/>
      <c r="P60" s="160"/>
      <c r="Q60" s="160"/>
      <c r="R60" s="160"/>
      <c r="S60" s="150"/>
      <c r="V60" s="164"/>
      <c r="Z60">
        <v>0</v>
      </c>
    </row>
    <row r="61" spans="1:26" x14ac:dyDescent="0.25">
      <c r="A61" s="150"/>
      <c r="B61" s="150"/>
      <c r="C61" s="150"/>
      <c r="D61" s="150" t="s">
        <v>77</v>
      </c>
      <c r="E61" s="150"/>
      <c r="F61" s="164"/>
      <c r="G61" s="153">
        <f>ROUND((SUM(L56:L60))/1,2)</f>
        <v>0</v>
      </c>
      <c r="H61" s="153">
        <f>ROUND((SUM(M56:M60))/1,2)</f>
        <v>0</v>
      </c>
      <c r="I61" s="153">
        <f>ROUND((SUM(I56:I60))/1,2)</f>
        <v>0</v>
      </c>
      <c r="J61" s="150"/>
      <c r="K61" s="150"/>
      <c r="L61" s="150">
        <f>ROUND((SUM(L56:L60))/1,2)</f>
        <v>0</v>
      </c>
      <c r="M61" s="150">
        <f>ROUND((SUM(M56:M60))/1,2)</f>
        <v>0</v>
      </c>
      <c r="N61" s="150"/>
      <c r="O61" s="150"/>
      <c r="P61" s="172"/>
      <c r="Q61" s="150"/>
      <c r="R61" s="150"/>
      <c r="S61" s="172">
        <f>ROUND((SUM(S56:S60))/1,2)</f>
        <v>0.05</v>
      </c>
      <c r="T61" s="147"/>
      <c r="U61" s="147"/>
      <c r="V61" s="2">
        <f>ROUND((SUM(V56:V60))/1,2)</f>
        <v>0</v>
      </c>
      <c r="W61" s="147"/>
      <c r="X61" s="147"/>
      <c r="Y61" s="147"/>
      <c r="Z61" s="147"/>
    </row>
    <row r="62" spans="1:26" x14ac:dyDescent="0.25">
      <c r="A62" s="1"/>
      <c r="B62" s="1"/>
      <c r="C62" s="1"/>
      <c r="D62" s="1"/>
      <c r="E62" s="1"/>
      <c r="F62" s="160"/>
      <c r="G62" s="143"/>
      <c r="H62" s="143"/>
      <c r="I62" s="143"/>
      <c r="J62" s="1"/>
      <c r="K62" s="1"/>
      <c r="L62" s="1"/>
      <c r="M62" s="1"/>
      <c r="N62" s="1"/>
      <c r="O62" s="1"/>
      <c r="P62" s="1"/>
      <c r="Q62" s="1"/>
      <c r="R62" s="1"/>
      <c r="S62" s="1"/>
      <c r="V62" s="1"/>
    </row>
    <row r="63" spans="1:26" x14ac:dyDescent="0.25">
      <c r="A63" s="150"/>
      <c r="B63" s="150"/>
      <c r="C63" s="150"/>
      <c r="D63" s="150" t="s">
        <v>78</v>
      </c>
      <c r="E63" s="150"/>
      <c r="F63" s="164"/>
      <c r="G63" s="151"/>
      <c r="H63" s="151"/>
      <c r="I63" s="151"/>
      <c r="J63" s="150"/>
      <c r="K63" s="150"/>
      <c r="L63" s="150"/>
      <c r="M63" s="150"/>
      <c r="N63" s="150"/>
      <c r="O63" s="150"/>
      <c r="P63" s="150"/>
      <c r="Q63" s="150"/>
      <c r="R63" s="150"/>
      <c r="S63" s="150"/>
      <c r="T63" s="147"/>
      <c r="U63" s="147"/>
      <c r="V63" s="150"/>
      <c r="W63" s="147"/>
      <c r="X63" s="147"/>
      <c r="Y63" s="147"/>
      <c r="Z63" s="147"/>
    </row>
    <row r="64" spans="1:26" ht="24.95" customHeight="1" x14ac:dyDescent="0.25">
      <c r="A64" s="168">
        <v>21</v>
      </c>
      <c r="B64" s="165" t="s">
        <v>190</v>
      </c>
      <c r="C64" s="170" t="s">
        <v>191</v>
      </c>
      <c r="D64" s="165" t="s">
        <v>231</v>
      </c>
      <c r="E64" s="165" t="s">
        <v>193</v>
      </c>
      <c r="F64" s="167">
        <v>6</v>
      </c>
      <c r="G64" s="167">
        <v>0</v>
      </c>
      <c r="H64" s="167">
        <v>0</v>
      </c>
      <c r="I64" s="167">
        <f>ROUND(F64*(G64+H64),2)</f>
        <v>0</v>
      </c>
      <c r="J64" s="165">
        <f>ROUND(F64*(N64),2)</f>
        <v>561.6</v>
      </c>
      <c r="K64" s="1">
        <f>ROUND(F64*(O64),2)</f>
        <v>0</v>
      </c>
      <c r="L64" s="1">
        <f>ROUND(F64*(G64),2)</f>
        <v>0</v>
      </c>
      <c r="M64" s="1">
        <f>ROUND(F64*(H64),2)</f>
        <v>0</v>
      </c>
      <c r="N64" s="1">
        <v>93.6</v>
      </c>
      <c r="O64" s="1"/>
      <c r="P64" s="164">
        <v>2.9E-4</v>
      </c>
      <c r="Q64" s="160"/>
      <c r="R64" s="160">
        <v>2.9E-4</v>
      </c>
      <c r="S64" s="150">
        <f>ROUND(F64*(P64),3)</f>
        <v>2E-3</v>
      </c>
      <c r="V64" s="164"/>
      <c r="Z64">
        <v>0</v>
      </c>
    </row>
    <row r="65" spans="1:26" ht="24.95" customHeight="1" x14ac:dyDescent="0.25">
      <c r="A65" s="168">
        <v>22</v>
      </c>
      <c r="B65" s="165" t="s">
        <v>190</v>
      </c>
      <c r="C65" s="170" t="s">
        <v>194</v>
      </c>
      <c r="D65" s="165" t="s">
        <v>195</v>
      </c>
      <c r="E65" s="165" t="s">
        <v>193</v>
      </c>
      <c r="F65" s="167">
        <v>3</v>
      </c>
      <c r="G65" s="167">
        <v>0</v>
      </c>
      <c r="H65" s="167">
        <v>0</v>
      </c>
      <c r="I65" s="167">
        <f>ROUND(F65*(G65+H65),2)</f>
        <v>0</v>
      </c>
      <c r="J65" s="165">
        <f>ROUND(F65*(N65),2)</f>
        <v>112.32</v>
      </c>
      <c r="K65" s="1">
        <f>ROUND(F65*(O65),2)</f>
        <v>0</v>
      </c>
      <c r="L65" s="1">
        <f>ROUND(F65*(G65),2)</f>
        <v>0</v>
      </c>
      <c r="M65" s="1">
        <f>ROUND(F65*(H65),2)</f>
        <v>0</v>
      </c>
      <c r="N65" s="1">
        <v>37.44</v>
      </c>
      <c r="O65" s="1"/>
      <c r="P65" s="160"/>
      <c r="Q65" s="160"/>
      <c r="R65" s="160"/>
      <c r="S65" s="150"/>
      <c r="V65" s="164"/>
      <c r="Z65">
        <v>0</v>
      </c>
    </row>
    <row r="66" spans="1:26" x14ac:dyDescent="0.25">
      <c r="A66" s="150"/>
      <c r="B66" s="150"/>
      <c r="C66" s="150"/>
      <c r="D66" s="150" t="s">
        <v>78</v>
      </c>
      <c r="E66" s="150"/>
      <c r="F66" s="164"/>
      <c r="G66" s="153">
        <f>ROUND((SUM(L63:L65))/1,2)</f>
        <v>0</v>
      </c>
      <c r="H66" s="153">
        <f>ROUND((SUM(M63:M65))/1,2)</f>
        <v>0</v>
      </c>
      <c r="I66" s="153">
        <f>ROUND((SUM(I63:I65))/1,2)</f>
        <v>0</v>
      </c>
      <c r="J66" s="150"/>
      <c r="K66" s="150"/>
      <c r="L66" s="150">
        <f>ROUND((SUM(L63:L65))/1,2)</f>
        <v>0</v>
      </c>
      <c r="M66" s="150">
        <f>ROUND((SUM(M63:M65))/1,2)</f>
        <v>0</v>
      </c>
      <c r="N66" s="150"/>
      <c r="O66" s="150"/>
      <c r="P66" s="172"/>
      <c r="Q66" s="150"/>
      <c r="R66" s="150"/>
      <c r="S66" s="172">
        <f>ROUND((SUM(S63:S65))/1,2)</f>
        <v>0</v>
      </c>
      <c r="T66" s="147"/>
      <c r="U66" s="147"/>
      <c r="V66" s="2">
        <f>ROUND((SUM(V63:V65))/1,2)</f>
        <v>0</v>
      </c>
      <c r="W66" s="147"/>
      <c r="X66" s="147"/>
      <c r="Y66" s="147"/>
      <c r="Z66" s="147"/>
    </row>
    <row r="67" spans="1:26" x14ac:dyDescent="0.25">
      <c r="A67" s="1"/>
      <c r="B67" s="1"/>
      <c r="C67" s="1"/>
      <c r="D67" s="1"/>
      <c r="E67" s="1"/>
      <c r="F67" s="160"/>
      <c r="G67" s="143"/>
      <c r="H67" s="143"/>
      <c r="I67" s="143"/>
      <c r="J67" s="1"/>
      <c r="K67" s="1"/>
      <c r="L67" s="1"/>
      <c r="M67" s="1"/>
      <c r="N67" s="1"/>
      <c r="O67" s="1"/>
      <c r="P67" s="1"/>
      <c r="Q67" s="1"/>
      <c r="R67" s="1"/>
      <c r="S67" s="1"/>
      <c r="V67" s="1"/>
    </row>
    <row r="68" spans="1:26" x14ac:dyDescent="0.25">
      <c r="A68" s="150"/>
      <c r="B68" s="150"/>
      <c r="C68" s="150"/>
      <c r="D68" s="150" t="s">
        <v>212</v>
      </c>
      <c r="E68" s="150"/>
      <c r="F68" s="164"/>
      <c r="G68" s="151"/>
      <c r="H68" s="151"/>
      <c r="I68" s="151"/>
      <c r="J68" s="150"/>
      <c r="K68" s="150"/>
      <c r="L68" s="150"/>
      <c r="M68" s="150"/>
      <c r="N68" s="150"/>
      <c r="O68" s="150"/>
      <c r="P68" s="150"/>
      <c r="Q68" s="150"/>
      <c r="R68" s="150"/>
      <c r="S68" s="150"/>
      <c r="T68" s="147"/>
      <c r="U68" s="147"/>
      <c r="V68" s="150"/>
      <c r="W68" s="147"/>
      <c r="X68" s="147"/>
      <c r="Y68" s="147"/>
      <c r="Z68" s="147"/>
    </row>
    <row r="69" spans="1:26" ht="24.95" customHeight="1" x14ac:dyDescent="0.25">
      <c r="A69" s="168">
        <v>23</v>
      </c>
      <c r="B69" s="165" t="s">
        <v>111</v>
      </c>
      <c r="C69" s="170" t="s">
        <v>232</v>
      </c>
      <c r="D69" s="165" t="s">
        <v>233</v>
      </c>
      <c r="E69" s="165" t="s">
        <v>101</v>
      </c>
      <c r="F69" s="167">
        <v>33.36</v>
      </c>
      <c r="G69" s="167">
        <v>0</v>
      </c>
      <c r="H69" s="167">
        <v>0</v>
      </c>
      <c r="I69" s="167">
        <f>ROUND(F69*(G69+H69),2)</f>
        <v>0</v>
      </c>
      <c r="J69" s="165">
        <f>ROUND(F69*(N69),2)</f>
        <v>624.5</v>
      </c>
      <c r="K69" s="1">
        <f>ROUND(F69*(O69),2)</f>
        <v>0</v>
      </c>
      <c r="L69" s="1">
        <f>ROUND(F69*(G69),2)</f>
        <v>0</v>
      </c>
      <c r="M69" s="1">
        <f>ROUND(F69*(H69),2)</f>
        <v>0</v>
      </c>
      <c r="N69" s="1">
        <v>18.72</v>
      </c>
      <c r="O69" s="1"/>
      <c r="P69" s="160"/>
      <c r="Q69" s="160"/>
      <c r="R69" s="160"/>
      <c r="S69" s="150"/>
      <c r="V69" s="164"/>
      <c r="Z69">
        <v>0</v>
      </c>
    </row>
    <row r="70" spans="1:26" ht="12" customHeight="1" x14ac:dyDescent="0.25">
      <c r="A70" s="165"/>
      <c r="B70" s="165"/>
      <c r="C70" s="169"/>
      <c r="D70" s="169" t="s">
        <v>234</v>
      </c>
      <c r="E70" s="165"/>
      <c r="F70" s="166"/>
      <c r="G70" s="167"/>
      <c r="H70" s="167"/>
      <c r="I70" s="167"/>
      <c r="J70" s="165"/>
      <c r="K70" s="1"/>
      <c r="L70" s="1"/>
      <c r="M70" s="1"/>
      <c r="N70" s="1"/>
      <c r="O70" s="1"/>
      <c r="P70" s="1"/>
      <c r="Q70" s="1"/>
      <c r="R70" s="1"/>
      <c r="S70" s="1"/>
      <c r="V70" s="1"/>
    </row>
    <row r="71" spans="1:26" x14ac:dyDescent="0.25">
      <c r="A71" s="165"/>
      <c r="B71" s="165"/>
      <c r="C71" s="165"/>
      <c r="D71" s="171" t="s">
        <v>235</v>
      </c>
      <c r="E71" s="165"/>
      <c r="F71" s="167">
        <v>33.36</v>
      </c>
      <c r="G71" s="167"/>
      <c r="H71" s="167"/>
      <c r="I71" s="167"/>
      <c r="J71" s="165"/>
      <c r="K71" s="1"/>
      <c r="L71" s="1"/>
      <c r="M71" s="1"/>
      <c r="N71" s="1"/>
      <c r="O71" s="1"/>
      <c r="P71" s="1"/>
      <c r="Q71" s="1"/>
      <c r="R71" s="1"/>
      <c r="S71" s="1"/>
      <c r="V71" s="1"/>
    </row>
    <row r="72" spans="1:26" x14ac:dyDescent="0.25">
      <c r="A72" s="150"/>
      <c r="B72" s="150"/>
      <c r="C72" s="150"/>
      <c r="D72" s="150" t="s">
        <v>212</v>
      </c>
      <c r="E72" s="150"/>
      <c r="F72" s="164"/>
      <c r="G72" s="153">
        <f>ROUND((SUM(L68:L71))/1,2)</f>
        <v>0</v>
      </c>
      <c r="H72" s="153">
        <f>ROUND((SUM(M68:M71))/1,2)</f>
        <v>0</v>
      </c>
      <c r="I72" s="153">
        <f>ROUND((SUM(I68:I71))/1,2)</f>
        <v>0</v>
      </c>
      <c r="J72" s="150"/>
      <c r="K72" s="150"/>
      <c r="L72" s="150">
        <f>ROUND((SUM(L68:L71))/1,2)</f>
        <v>0</v>
      </c>
      <c r="M72" s="150">
        <f>ROUND((SUM(M68:M71))/1,2)</f>
        <v>0</v>
      </c>
      <c r="N72" s="150"/>
      <c r="O72" s="150"/>
      <c r="P72" s="172"/>
      <c r="Q72" s="150"/>
      <c r="R72" s="150"/>
      <c r="S72" s="172">
        <f>ROUND((SUM(S68:S71))/1,2)</f>
        <v>0</v>
      </c>
      <c r="T72" s="147"/>
      <c r="U72" s="147"/>
      <c r="V72" s="2">
        <f>ROUND((SUM(V68:V71))/1,2)</f>
        <v>0</v>
      </c>
      <c r="W72" s="147"/>
      <c r="X72" s="147"/>
      <c r="Y72" s="147"/>
      <c r="Z72" s="147"/>
    </row>
    <row r="73" spans="1:26" x14ac:dyDescent="0.25">
      <c r="A73" s="1"/>
      <c r="B73" s="1"/>
      <c r="C73" s="1"/>
      <c r="D73" s="1"/>
      <c r="E73" s="1"/>
      <c r="F73" s="160"/>
      <c r="G73" s="143"/>
      <c r="H73" s="143"/>
      <c r="I73" s="143"/>
      <c r="J73" s="1"/>
      <c r="K73" s="1"/>
      <c r="L73" s="1"/>
      <c r="M73" s="1"/>
      <c r="N73" s="1"/>
      <c r="O73" s="1"/>
      <c r="P73" s="1"/>
      <c r="Q73" s="1"/>
      <c r="R73" s="1"/>
      <c r="S73" s="1"/>
      <c r="V73" s="1"/>
    </row>
    <row r="74" spans="1:26" x14ac:dyDescent="0.25">
      <c r="A74" s="150"/>
      <c r="B74" s="150"/>
      <c r="C74" s="150"/>
      <c r="D74" s="2" t="s">
        <v>76</v>
      </c>
      <c r="E74" s="150"/>
      <c r="F74" s="164"/>
      <c r="G74" s="153">
        <f>ROUND((SUM(L55:L73))/2,2)</f>
        <v>0</v>
      </c>
      <c r="H74" s="153">
        <f>ROUND((SUM(M55:M73))/2,2)</f>
        <v>0</v>
      </c>
      <c r="I74" s="153">
        <f>ROUND((SUM(I55:I73))/2,2)</f>
        <v>0</v>
      </c>
      <c r="J74" s="151"/>
      <c r="K74" s="150"/>
      <c r="L74" s="151">
        <f>ROUND((SUM(L55:L73))/2,2)</f>
        <v>0</v>
      </c>
      <c r="M74" s="151">
        <f>ROUND((SUM(M55:M73))/2,2)</f>
        <v>0</v>
      </c>
      <c r="N74" s="150"/>
      <c r="O74" s="150"/>
      <c r="P74" s="172"/>
      <c r="Q74" s="150"/>
      <c r="R74" s="150"/>
      <c r="S74" s="172">
        <f>ROUND((SUM(S55:S73))/2,2)</f>
        <v>0.05</v>
      </c>
      <c r="T74" s="147"/>
      <c r="U74" s="147"/>
      <c r="V74" s="2">
        <f>ROUND((SUM(V55:V73))/2,2)</f>
        <v>0</v>
      </c>
    </row>
    <row r="75" spans="1:26" x14ac:dyDescent="0.25">
      <c r="A75" s="1"/>
      <c r="B75" s="1"/>
      <c r="C75" s="1"/>
      <c r="D75" s="1"/>
      <c r="E75" s="1"/>
      <c r="F75" s="160"/>
      <c r="G75" s="143"/>
      <c r="H75" s="143"/>
      <c r="I75" s="143"/>
      <c r="J75" s="1"/>
      <c r="K75" s="1"/>
      <c r="L75" s="1"/>
      <c r="M75" s="1"/>
      <c r="N75" s="1"/>
      <c r="O75" s="1"/>
      <c r="P75" s="1"/>
      <c r="Q75" s="1"/>
      <c r="R75" s="1"/>
      <c r="S75" s="1"/>
      <c r="V75" s="1"/>
    </row>
    <row r="76" spans="1:26" x14ac:dyDescent="0.25">
      <c r="A76" s="150"/>
      <c r="B76" s="150"/>
      <c r="C76" s="150"/>
      <c r="D76" s="2" t="s">
        <v>79</v>
      </c>
      <c r="E76" s="150"/>
      <c r="F76" s="164"/>
      <c r="G76" s="151"/>
      <c r="H76" s="151"/>
      <c r="I76" s="151"/>
      <c r="J76" s="150"/>
      <c r="K76" s="150"/>
      <c r="L76" s="150"/>
      <c r="M76" s="150"/>
      <c r="N76" s="150"/>
      <c r="O76" s="150"/>
      <c r="P76" s="150"/>
      <c r="Q76" s="150"/>
      <c r="R76" s="150"/>
      <c r="S76" s="150"/>
      <c r="T76" s="147"/>
      <c r="U76" s="147"/>
      <c r="V76" s="150"/>
      <c r="W76" s="147"/>
      <c r="X76" s="147"/>
      <c r="Y76" s="147"/>
      <c r="Z76" s="147"/>
    </row>
    <row r="77" spans="1:26" x14ac:dyDescent="0.25">
      <c r="A77" s="150"/>
      <c r="B77" s="150"/>
      <c r="C77" s="150"/>
      <c r="D77" s="150" t="s">
        <v>80</v>
      </c>
      <c r="E77" s="150"/>
      <c r="F77" s="164"/>
      <c r="G77" s="151"/>
      <c r="H77" s="151"/>
      <c r="I77" s="151"/>
      <c r="J77" s="150"/>
      <c r="K77" s="150"/>
      <c r="L77" s="150"/>
      <c r="M77" s="150"/>
      <c r="N77" s="150"/>
      <c r="O77" s="150"/>
      <c r="P77" s="150"/>
      <c r="Q77" s="150"/>
      <c r="R77" s="150"/>
      <c r="S77" s="150"/>
      <c r="T77" s="147"/>
      <c r="U77" s="147"/>
      <c r="V77" s="150"/>
      <c r="W77" s="147"/>
      <c r="X77" s="147"/>
      <c r="Y77" s="147"/>
      <c r="Z77" s="147"/>
    </row>
    <row r="78" spans="1:26" ht="24.95" customHeight="1" x14ac:dyDescent="0.25">
      <c r="A78" s="168">
        <v>24</v>
      </c>
      <c r="B78" s="165" t="s">
        <v>111</v>
      </c>
      <c r="C78" s="170" t="s">
        <v>236</v>
      </c>
      <c r="D78" s="165" t="s">
        <v>237</v>
      </c>
      <c r="E78" s="165" t="s">
        <v>193</v>
      </c>
      <c r="F78" s="167">
        <v>3</v>
      </c>
      <c r="G78" s="167">
        <v>0</v>
      </c>
      <c r="H78" s="167">
        <v>0</v>
      </c>
      <c r="I78" s="167">
        <f>ROUND(F78*(G78+H78),2)</f>
        <v>0</v>
      </c>
      <c r="J78" s="165">
        <f>ROUND(F78*(N78),2)</f>
        <v>2302.56</v>
      </c>
      <c r="K78" s="1">
        <f>ROUND(F78*(O78),2)</f>
        <v>0</v>
      </c>
      <c r="L78" s="1">
        <f>ROUND(F78*(G78),2)</f>
        <v>0</v>
      </c>
      <c r="M78" s="1">
        <f>ROUND(F78*(H78),2)</f>
        <v>0</v>
      </c>
      <c r="N78" s="1">
        <v>767.52</v>
      </c>
      <c r="O78" s="1"/>
      <c r="P78" s="160"/>
      <c r="Q78" s="160"/>
      <c r="R78" s="160"/>
      <c r="S78" s="150"/>
      <c r="V78" s="164"/>
      <c r="Z78">
        <v>0</v>
      </c>
    </row>
    <row r="79" spans="1:26" ht="24.95" customHeight="1" x14ac:dyDescent="0.25">
      <c r="A79" s="168">
        <v>25</v>
      </c>
      <c r="B79" s="165" t="s">
        <v>111</v>
      </c>
      <c r="C79" s="170" t="s">
        <v>238</v>
      </c>
      <c r="D79" s="165" t="s">
        <v>239</v>
      </c>
      <c r="E79" s="165" t="s">
        <v>193</v>
      </c>
      <c r="F79" s="167">
        <v>5</v>
      </c>
      <c r="G79" s="167">
        <v>0</v>
      </c>
      <c r="H79" s="167">
        <v>0</v>
      </c>
      <c r="I79" s="167">
        <f>ROUND(F79*(G79+H79),2)</f>
        <v>0</v>
      </c>
      <c r="J79" s="165">
        <f>ROUND(F79*(N79),2)</f>
        <v>1872</v>
      </c>
      <c r="K79" s="1">
        <f>ROUND(F79*(O79),2)</f>
        <v>0</v>
      </c>
      <c r="L79" s="1">
        <f>ROUND(F79*(G79),2)</f>
        <v>0</v>
      </c>
      <c r="M79" s="1">
        <f>ROUND(F79*(H79),2)</f>
        <v>0</v>
      </c>
      <c r="N79" s="1">
        <v>374.4</v>
      </c>
      <c r="O79" s="1"/>
      <c r="P79" s="160"/>
      <c r="Q79" s="160"/>
      <c r="R79" s="160"/>
      <c r="S79" s="150"/>
      <c r="V79" s="164"/>
      <c r="Z79">
        <v>0</v>
      </c>
    </row>
    <row r="80" spans="1:26" ht="24.95" customHeight="1" x14ac:dyDescent="0.25">
      <c r="A80" s="168">
        <v>26</v>
      </c>
      <c r="B80" s="165" t="s">
        <v>111</v>
      </c>
      <c r="C80" s="170" t="s">
        <v>196</v>
      </c>
      <c r="D80" s="165" t="s">
        <v>240</v>
      </c>
      <c r="E80" s="165" t="s">
        <v>241</v>
      </c>
      <c r="F80" s="167">
        <v>4</v>
      </c>
      <c r="G80" s="167">
        <v>0</v>
      </c>
      <c r="H80" s="167">
        <v>0</v>
      </c>
      <c r="I80" s="167">
        <f>ROUND(F80*(G80+H80),2)</f>
        <v>0</v>
      </c>
      <c r="J80" s="165">
        <f>ROUND(F80*(N80),2)</f>
        <v>1684.8</v>
      </c>
      <c r="K80" s="1">
        <f>ROUND(F80*(O80),2)</f>
        <v>0</v>
      </c>
      <c r="L80" s="1">
        <f>ROUND(F80*(G80),2)</f>
        <v>0</v>
      </c>
      <c r="M80" s="1">
        <f>ROUND(F80*(H80),2)</f>
        <v>0</v>
      </c>
      <c r="N80" s="1">
        <v>421.2</v>
      </c>
      <c r="O80" s="1"/>
      <c r="P80" s="160"/>
      <c r="Q80" s="160"/>
      <c r="R80" s="160"/>
      <c r="S80" s="150"/>
      <c r="V80" s="164"/>
      <c r="Z80">
        <v>0</v>
      </c>
    </row>
    <row r="81" spans="1:26" ht="24.95" customHeight="1" x14ac:dyDescent="0.25">
      <c r="A81" s="168">
        <v>27</v>
      </c>
      <c r="B81" s="165" t="s">
        <v>111</v>
      </c>
      <c r="C81" s="170" t="s">
        <v>199</v>
      </c>
      <c r="D81" s="165" t="s">
        <v>242</v>
      </c>
      <c r="E81" s="165" t="s">
        <v>193</v>
      </c>
      <c r="F81" s="167">
        <v>1</v>
      </c>
      <c r="G81" s="167">
        <v>0</v>
      </c>
      <c r="H81" s="167">
        <v>0</v>
      </c>
      <c r="I81" s="167">
        <f>ROUND(F81*(G81+H81),2)</f>
        <v>0</v>
      </c>
      <c r="J81" s="165">
        <f>ROUND(F81*(N81),2)</f>
        <v>514.79999999999995</v>
      </c>
      <c r="K81" s="1">
        <f>ROUND(F81*(O81),2)</f>
        <v>0</v>
      </c>
      <c r="L81" s="1">
        <f>ROUND(F81*(G81),2)</f>
        <v>0</v>
      </c>
      <c r="M81" s="1">
        <f>ROUND(F81*(H81),2)</f>
        <v>0</v>
      </c>
      <c r="N81" s="1">
        <v>514.79999999999995</v>
      </c>
      <c r="O81" s="1"/>
      <c r="P81" s="160"/>
      <c r="Q81" s="160"/>
      <c r="R81" s="160"/>
      <c r="S81" s="150"/>
      <c r="V81" s="164"/>
      <c r="Z81">
        <v>0</v>
      </c>
    </row>
    <row r="82" spans="1:26" x14ac:dyDescent="0.25">
      <c r="A82" s="150"/>
      <c r="B82" s="150"/>
      <c r="C82" s="150"/>
      <c r="D82" s="150" t="s">
        <v>80</v>
      </c>
      <c r="E82" s="150"/>
      <c r="F82" s="164"/>
      <c r="G82" s="153">
        <f>ROUND((SUM(L77:L81))/1,2)</f>
        <v>0</v>
      </c>
      <c r="H82" s="153">
        <f>ROUND((SUM(M77:M81))/1,2)</f>
        <v>0</v>
      </c>
      <c r="I82" s="153">
        <f>ROUND((SUM(I77:I81))/1,2)</f>
        <v>0</v>
      </c>
      <c r="J82" s="150"/>
      <c r="K82" s="150"/>
      <c r="L82" s="150">
        <f>ROUND((SUM(L77:L81))/1,2)</f>
        <v>0</v>
      </c>
      <c r="M82" s="150">
        <f>ROUND((SUM(M77:M81))/1,2)</f>
        <v>0</v>
      </c>
      <c r="N82" s="150"/>
      <c r="O82" s="150"/>
      <c r="P82" s="172"/>
      <c r="Q82" s="150"/>
      <c r="R82" s="150"/>
      <c r="S82" s="172">
        <f>ROUND((SUM(S77:S81))/1,2)</f>
        <v>0</v>
      </c>
      <c r="T82" s="147"/>
      <c r="U82" s="147"/>
      <c r="V82" s="2">
        <f>ROUND((SUM(V77:V81))/1,2)</f>
        <v>0</v>
      </c>
      <c r="W82" s="147"/>
      <c r="X82" s="147"/>
      <c r="Y82" s="147"/>
      <c r="Z82" s="147"/>
    </row>
    <row r="83" spans="1:26" x14ac:dyDescent="0.25">
      <c r="A83" s="1"/>
      <c r="B83" s="1"/>
      <c r="C83" s="1"/>
      <c r="D83" s="1"/>
      <c r="E83" s="1"/>
      <c r="F83" s="160"/>
      <c r="G83" s="143"/>
      <c r="H83" s="143"/>
      <c r="I83" s="143"/>
      <c r="J83" s="1"/>
      <c r="K83" s="1"/>
      <c r="L83" s="1"/>
      <c r="M83" s="1"/>
      <c r="N83" s="1"/>
      <c r="O83" s="1"/>
      <c r="P83" s="1"/>
      <c r="Q83" s="1"/>
      <c r="R83" s="1"/>
      <c r="S83" s="1"/>
      <c r="V83" s="1"/>
    </row>
    <row r="84" spans="1:26" x14ac:dyDescent="0.25">
      <c r="A84" s="150"/>
      <c r="B84" s="150"/>
      <c r="C84" s="150"/>
      <c r="D84" s="150" t="s">
        <v>81</v>
      </c>
      <c r="E84" s="150"/>
      <c r="F84" s="164"/>
      <c r="G84" s="151"/>
      <c r="H84" s="151"/>
      <c r="I84" s="151"/>
      <c r="J84" s="150"/>
      <c r="K84" s="150"/>
      <c r="L84" s="150"/>
      <c r="M84" s="150"/>
      <c r="N84" s="150"/>
      <c r="O84" s="150"/>
      <c r="P84" s="150"/>
      <c r="Q84" s="150"/>
      <c r="R84" s="150"/>
      <c r="S84" s="150"/>
      <c r="T84" s="147"/>
      <c r="U84" s="147"/>
      <c r="V84" s="150"/>
      <c r="W84" s="147"/>
      <c r="X84" s="147"/>
      <c r="Y84" s="147"/>
      <c r="Z84" s="147"/>
    </row>
    <row r="85" spans="1:26" ht="24.95" customHeight="1" x14ac:dyDescent="0.25">
      <c r="A85" s="168">
        <v>28</v>
      </c>
      <c r="B85" s="165" t="s">
        <v>104</v>
      </c>
      <c r="C85" s="170" t="s">
        <v>201</v>
      </c>
      <c r="D85" s="165" t="s">
        <v>202</v>
      </c>
      <c r="E85" s="165" t="s">
        <v>153</v>
      </c>
      <c r="F85" s="167">
        <v>2.5</v>
      </c>
      <c r="G85" s="167">
        <v>0</v>
      </c>
      <c r="H85" s="167">
        <v>0</v>
      </c>
      <c r="I85" s="167">
        <f>ROUND(F85*(G85+H85),2)</f>
        <v>0</v>
      </c>
      <c r="J85" s="165">
        <f>ROUND(F85*(N85),2)</f>
        <v>308.88</v>
      </c>
      <c r="K85" s="1">
        <f>ROUND(F85*(O85),2)</f>
        <v>0</v>
      </c>
      <c r="L85" s="1">
        <f>ROUND(F85*(G85),2)</f>
        <v>0</v>
      </c>
      <c r="M85" s="1">
        <f>ROUND(F85*(H85),2)</f>
        <v>0</v>
      </c>
      <c r="N85" s="1">
        <v>123.55</v>
      </c>
      <c r="O85" s="1"/>
      <c r="P85" s="160"/>
      <c r="Q85" s="160"/>
      <c r="R85" s="160"/>
      <c r="S85" s="150"/>
      <c r="V85" s="164"/>
      <c r="Z85">
        <v>0</v>
      </c>
    </row>
    <row r="86" spans="1:26" ht="24.95" customHeight="1" x14ac:dyDescent="0.25">
      <c r="A86" s="168">
        <v>29</v>
      </c>
      <c r="B86" s="165" t="s">
        <v>111</v>
      </c>
      <c r="C86" s="170" t="s">
        <v>203</v>
      </c>
      <c r="D86" s="165" t="s">
        <v>204</v>
      </c>
      <c r="E86" s="165" t="s">
        <v>153</v>
      </c>
      <c r="F86" s="167">
        <v>25.5</v>
      </c>
      <c r="G86" s="167">
        <v>0</v>
      </c>
      <c r="H86" s="167">
        <v>0</v>
      </c>
      <c r="I86" s="167">
        <f>ROUND(F86*(G86+H86),2)</f>
        <v>0</v>
      </c>
      <c r="J86" s="165">
        <f>ROUND(F86*(N86),2)</f>
        <v>1623.08</v>
      </c>
      <c r="K86" s="1">
        <f>ROUND(F86*(O86),2)</f>
        <v>0</v>
      </c>
      <c r="L86" s="1">
        <f>ROUND(F86*(G86),2)</f>
        <v>0</v>
      </c>
      <c r="M86" s="1">
        <f>ROUND(F86*(H86),2)</f>
        <v>0</v>
      </c>
      <c r="N86" s="1">
        <v>63.65</v>
      </c>
      <c r="O86" s="1"/>
      <c r="P86" s="164">
        <v>3.2000000000000001E-2</v>
      </c>
      <c r="Q86" s="160"/>
      <c r="R86" s="160">
        <v>3.2000000000000001E-2</v>
      </c>
      <c r="S86" s="150">
        <f>ROUND(F86*(P86),3)</f>
        <v>0.81599999999999995</v>
      </c>
      <c r="V86" s="164">
        <f>ROUND(F86*(X86),3)</f>
        <v>0.153</v>
      </c>
      <c r="X86">
        <v>6.0000000000000001E-3</v>
      </c>
      <c r="Z86">
        <v>0</v>
      </c>
    </row>
    <row r="87" spans="1:26" x14ac:dyDescent="0.25">
      <c r="A87" s="165"/>
      <c r="B87" s="165"/>
      <c r="C87" s="169"/>
      <c r="D87" s="170" t="s">
        <v>243</v>
      </c>
      <c r="E87" s="165"/>
      <c r="F87" s="167">
        <v>25.5</v>
      </c>
      <c r="G87" s="167"/>
      <c r="H87" s="167"/>
      <c r="I87" s="167"/>
      <c r="J87" s="165"/>
      <c r="K87" s="1"/>
      <c r="L87" s="1"/>
      <c r="M87" s="1"/>
      <c r="N87" s="1"/>
      <c r="O87" s="1"/>
      <c r="P87" s="1"/>
      <c r="Q87" s="1"/>
      <c r="R87" s="1"/>
      <c r="S87" s="1"/>
      <c r="V87" s="1"/>
    </row>
    <row r="88" spans="1:26" x14ac:dyDescent="0.25">
      <c r="A88" s="150"/>
      <c r="B88" s="150"/>
      <c r="C88" s="150"/>
      <c r="D88" s="150" t="s">
        <v>81</v>
      </c>
      <c r="E88" s="150"/>
      <c r="F88" s="164"/>
      <c r="G88" s="153">
        <f>ROUND((SUM(L84:L87))/1,2)</f>
        <v>0</v>
      </c>
      <c r="H88" s="153">
        <f>ROUND((SUM(M84:M87))/1,2)</f>
        <v>0</v>
      </c>
      <c r="I88" s="153">
        <f>ROUND((SUM(I84:I87))/1,2)</f>
        <v>0</v>
      </c>
      <c r="J88" s="150"/>
      <c r="K88" s="150"/>
      <c r="L88" s="150">
        <f>ROUND((SUM(L84:L87))/1,2)</f>
        <v>0</v>
      </c>
      <c r="M88" s="150">
        <f>ROUND((SUM(M84:M87))/1,2)</f>
        <v>0</v>
      </c>
      <c r="N88" s="150"/>
      <c r="O88" s="150"/>
      <c r="P88" s="172"/>
      <c r="Q88" s="1"/>
      <c r="R88" s="1"/>
      <c r="S88" s="172">
        <f>ROUND((SUM(S84:S87))/1,2)</f>
        <v>0.82</v>
      </c>
      <c r="T88" s="174"/>
      <c r="U88" s="174"/>
      <c r="V88" s="2">
        <f>ROUND((SUM(V84:V87))/1,2)</f>
        <v>0.15</v>
      </c>
    </row>
    <row r="89" spans="1:26" x14ac:dyDescent="0.25">
      <c r="A89" s="1"/>
      <c r="B89" s="1"/>
      <c r="C89" s="1"/>
      <c r="D89" s="1"/>
      <c r="E89" s="1"/>
      <c r="F89" s="160"/>
      <c r="G89" s="143"/>
      <c r="H89" s="143"/>
      <c r="I89" s="143"/>
      <c r="J89" s="1"/>
      <c r="K89" s="1"/>
      <c r="L89" s="1"/>
      <c r="M89" s="1"/>
      <c r="N89" s="1"/>
      <c r="O89" s="1"/>
      <c r="P89" s="1"/>
      <c r="Q89" s="1"/>
      <c r="R89" s="1"/>
      <c r="S89" s="1"/>
      <c r="V89" s="1"/>
    </row>
    <row r="90" spans="1:26" x14ac:dyDescent="0.25">
      <c r="A90" s="150"/>
      <c r="B90" s="150"/>
      <c r="C90" s="150"/>
      <c r="D90" s="2" t="s">
        <v>79</v>
      </c>
      <c r="E90" s="150"/>
      <c r="F90" s="164"/>
      <c r="G90" s="153">
        <f>ROUND((SUM(L76:L89))/2,2)</f>
        <v>0</v>
      </c>
      <c r="H90" s="153">
        <f>ROUND((SUM(M76:M89))/2,2)</f>
        <v>0</v>
      </c>
      <c r="I90" s="153">
        <f>ROUND((SUM(I76:I89))/2,2)</f>
        <v>0</v>
      </c>
      <c r="J90" s="150"/>
      <c r="K90" s="150"/>
      <c r="L90" s="150">
        <f>ROUND((SUM(L76:L89))/2,2)</f>
        <v>0</v>
      </c>
      <c r="M90" s="150">
        <f>ROUND((SUM(M76:M89))/2,2)</f>
        <v>0</v>
      </c>
      <c r="N90" s="150"/>
      <c r="O90" s="150"/>
      <c r="P90" s="172"/>
      <c r="Q90" s="1"/>
      <c r="R90" s="1"/>
      <c r="S90" s="172">
        <f>ROUND((SUM(S76:S89))/2,2)</f>
        <v>0.82</v>
      </c>
      <c r="V90" s="2">
        <f>ROUND((SUM(V76:V89))/2,2)</f>
        <v>0.15</v>
      </c>
    </row>
    <row r="91" spans="1:26" x14ac:dyDescent="0.25">
      <c r="A91" s="175"/>
      <c r="B91" s="175"/>
      <c r="C91" s="175"/>
      <c r="D91" s="175" t="s">
        <v>82</v>
      </c>
      <c r="E91" s="175"/>
      <c r="F91" s="176"/>
      <c r="G91" s="177">
        <f>ROUND((SUM(L9:L90))/3,2)</f>
        <v>0</v>
      </c>
      <c r="H91" s="177">
        <f>ROUND((SUM(M9:M90))/3,2)</f>
        <v>0</v>
      </c>
      <c r="I91" s="177">
        <f>ROUND((SUM(I9:I90))/3,2)</f>
        <v>0</v>
      </c>
      <c r="J91" s="175"/>
      <c r="K91" s="175">
        <f>ROUND((SUM(K9:K90))/3,2)</f>
        <v>0</v>
      </c>
      <c r="L91" s="175">
        <f>ROUND((SUM(L9:L90))/3,2)</f>
        <v>0</v>
      </c>
      <c r="M91" s="175">
        <f>ROUND((SUM(M9:M90))/3,2)</f>
        <v>0</v>
      </c>
      <c r="N91" s="175"/>
      <c r="O91" s="175"/>
      <c r="P91" s="176"/>
      <c r="Q91" s="175"/>
      <c r="R91" s="175"/>
      <c r="S91" s="176">
        <f>ROUND((SUM(S9:S90))/3,2)</f>
        <v>27.22</v>
      </c>
      <c r="T91" s="178"/>
      <c r="U91" s="178"/>
      <c r="V91" s="175">
        <f>ROUND((SUM(V9:V90))/3,2)</f>
        <v>7.14</v>
      </c>
      <c r="Z91">
        <f>(SUM(Z9:Z90))</f>
        <v>0</v>
      </c>
    </row>
  </sheetData>
  <mergeCells count="3">
    <mergeCell ref="C1:H1"/>
    <mergeCell ref="C2:H2"/>
    <mergeCell ref="C3:H3"/>
  </mergeCells>
  <printOptions horizontalCentered="1" gridLines="1"/>
  <pageMargins left="1.1111111111111112E-2" right="1.1111111111111112E-2" top="0.75" bottom="0.75" header="0.3" footer="0.3"/>
  <pageSetup paperSize="9" scale="85" orientation="portrait" r:id="rId1"/>
  <headerFooter>
    <oddHeader>&amp;C&amp;B&amp; Rozpočet Palác mestský na Námestí Majstra Pavla č. 48 v Levoči (ÚZPF č.5) / Obnova bočnej južnej uličnej fasády</oddHeader>
    <oddFooter>&amp;RStrana &amp;P z &amp;N    &amp;L&amp;7Spracované systémom Systematic®pyramida.wsn, tel.: 051 77 10 585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activeCell="B2" sqref="B2:J2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5"/>
      <c r="C1" s="15"/>
      <c r="D1" s="15"/>
      <c r="E1" s="15"/>
      <c r="F1" s="16" t="s">
        <v>15</v>
      </c>
      <c r="G1" s="15"/>
      <c r="H1" s="15"/>
      <c r="I1" s="15"/>
      <c r="J1" s="15"/>
      <c r="W1">
        <v>30.126000000000001</v>
      </c>
    </row>
    <row r="2" spans="1:23" ht="18" customHeight="1" thickTop="1" x14ac:dyDescent="0.25">
      <c r="A2" s="14"/>
      <c r="B2" s="196" t="s">
        <v>268</v>
      </c>
      <c r="C2" s="197"/>
      <c r="D2" s="197"/>
      <c r="E2" s="197"/>
      <c r="F2" s="197"/>
      <c r="G2" s="197"/>
      <c r="H2" s="197"/>
      <c r="I2" s="197"/>
      <c r="J2" s="198"/>
    </row>
    <row r="3" spans="1:23" ht="18" customHeight="1" x14ac:dyDescent="0.25">
      <c r="A3" s="14"/>
      <c r="B3" s="37" t="s">
        <v>17</v>
      </c>
      <c r="C3" s="38"/>
      <c r="D3" s="39"/>
      <c r="E3" s="39"/>
      <c r="F3" s="39"/>
      <c r="G3" s="19"/>
      <c r="H3" s="19"/>
      <c r="I3" s="40" t="s">
        <v>16</v>
      </c>
      <c r="J3" s="33"/>
    </row>
    <row r="4" spans="1:23" ht="18" customHeight="1" x14ac:dyDescent="0.25">
      <c r="A4" s="14"/>
      <c r="B4" s="37" t="s">
        <v>244</v>
      </c>
      <c r="C4" s="22"/>
      <c r="D4" s="19"/>
      <c r="E4" s="19"/>
      <c r="F4" s="19"/>
      <c r="G4" s="19"/>
      <c r="H4" s="19"/>
      <c r="I4" s="40" t="s">
        <v>19</v>
      </c>
      <c r="J4" s="33"/>
    </row>
    <row r="5" spans="1:23" ht="18" customHeight="1" thickBot="1" x14ac:dyDescent="0.3">
      <c r="A5" s="14"/>
      <c r="B5" s="41" t="s">
        <v>20</v>
      </c>
      <c r="C5" s="22"/>
      <c r="D5" s="19"/>
      <c r="E5" s="19"/>
      <c r="F5" s="42" t="s">
        <v>21</v>
      </c>
      <c r="G5" s="19"/>
      <c r="H5" s="19"/>
      <c r="I5" s="40" t="s">
        <v>22</v>
      </c>
      <c r="J5" s="190">
        <v>43853</v>
      </c>
    </row>
    <row r="6" spans="1:23" ht="20.100000000000001" customHeight="1" thickTop="1" x14ac:dyDescent="0.25">
      <c r="A6" s="14"/>
      <c r="B6" s="199" t="s">
        <v>23</v>
      </c>
      <c r="C6" s="200"/>
      <c r="D6" s="200"/>
      <c r="E6" s="200"/>
      <c r="F6" s="200"/>
      <c r="G6" s="200"/>
      <c r="H6" s="200"/>
      <c r="I6" s="200"/>
      <c r="J6" s="201"/>
    </row>
    <row r="7" spans="1:23" ht="18" customHeight="1" x14ac:dyDescent="0.25">
      <c r="A7" s="14"/>
      <c r="B7" s="51" t="s">
        <v>26</v>
      </c>
      <c r="C7" s="44"/>
      <c r="D7" s="20"/>
      <c r="E7" s="20"/>
      <c r="F7" s="20"/>
      <c r="G7" s="52" t="s">
        <v>27</v>
      </c>
      <c r="H7" s="20"/>
      <c r="I7" s="31"/>
      <c r="J7" s="45"/>
    </row>
    <row r="8" spans="1:23" ht="20.100000000000001" customHeight="1" x14ac:dyDescent="0.25">
      <c r="A8" s="14"/>
      <c r="B8" s="202" t="s">
        <v>24</v>
      </c>
      <c r="C8" s="203"/>
      <c r="D8" s="203"/>
      <c r="E8" s="203"/>
      <c r="F8" s="203"/>
      <c r="G8" s="203"/>
      <c r="H8" s="203"/>
      <c r="I8" s="203"/>
      <c r="J8" s="204"/>
    </row>
    <row r="9" spans="1:23" ht="18" customHeight="1" x14ac:dyDescent="0.25">
      <c r="A9" s="14"/>
      <c r="B9" s="41" t="s">
        <v>30</v>
      </c>
      <c r="C9" s="22"/>
      <c r="D9" s="19"/>
      <c r="E9" s="19"/>
      <c r="F9" s="19"/>
      <c r="G9" s="42" t="s">
        <v>31</v>
      </c>
      <c r="H9" s="19"/>
      <c r="I9" s="30"/>
      <c r="J9" s="33"/>
    </row>
    <row r="10" spans="1:23" ht="20.100000000000001" customHeight="1" x14ac:dyDescent="0.25">
      <c r="A10" s="14"/>
      <c r="B10" s="202" t="s">
        <v>25</v>
      </c>
      <c r="C10" s="203"/>
      <c r="D10" s="203"/>
      <c r="E10" s="203"/>
      <c r="F10" s="203"/>
      <c r="G10" s="203"/>
      <c r="H10" s="203"/>
      <c r="I10" s="203"/>
      <c r="J10" s="204"/>
    </row>
    <row r="11" spans="1:23" ht="18" customHeight="1" thickBot="1" x14ac:dyDescent="0.3">
      <c r="A11" s="14"/>
      <c r="B11" s="41" t="s">
        <v>28</v>
      </c>
      <c r="C11" s="22"/>
      <c r="D11" s="19"/>
      <c r="E11" s="19"/>
      <c r="F11" s="19"/>
      <c r="G11" s="42" t="s">
        <v>29</v>
      </c>
      <c r="H11" s="19"/>
      <c r="I11" s="30"/>
      <c r="J11" s="33"/>
    </row>
    <row r="12" spans="1:23" ht="18" customHeight="1" thickTop="1" x14ac:dyDescent="0.25">
      <c r="A12" s="14"/>
      <c r="B12" s="46"/>
      <c r="C12" s="47"/>
      <c r="D12" s="48"/>
      <c r="E12" s="48"/>
      <c r="F12" s="48"/>
      <c r="G12" s="48"/>
      <c r="H12" s="48"/>
      <c r="I12" s="49"/>
      <c r="J12" s="50"/>
    </row>
    <row r="13" spans="1:23" ht="18" customHeight="1" x14ac:dyDescent="0.25">
      <c r="A13" s="14"/>
      <c r="B13" s="43"/>
      <c r="C13" s="44"/>
      <c r="D13" s="20"/>
      <c r="E13" s="20"/>
      <c r="F13" s="20"/>
      <c r="G13" s="20"/>
      <c r="H13" s="20"/>
      <c r="I13" s="31"/>
      <c r="J13" s="45"/>
    </row>
    <row r="14" spans="1:23" ht="18" customHeight="1" thickBot="1" x14ac:dyDescent="0.3">
      <c r="A14" s="14"/>
      <c r="B14" s="25"/>
      <c r="C14" s="22"/>
      <c r="D14" s="19"/>
      <c r="E14" s="19"/>
      <c r="F14" s="19"/>
      <c r="G14" s="19"/>
      <c r="H14" s="19"/>
      <c r="I14" s="30"/>
      <c r="J14" s="33"/>
    </row>
    <row r="15" spans="1:23" ht="18" customHeight="1" thickTop="1" x14ac:dyDescent="0.25">
      <c r="A15" s="14"/>
      <c r="B15" s="85" t="s">
        <v>32</v>
      </c>
      <c r="C15" s="86" t="s">
        <v>5</v>
      </c>
      <c r="D15" s="86" t="s">
        <v>61</v>
      </c>
      <c r="E15" s="87" t="s">
        <v>62</v>
      </c>
      <c r="F15" s="100" t="s">
        <v>63</v>
      </c>
      <c r="G15" s="53" t="s">
        <v>37</v>
      </c>
      <c r="H15" s="56" t="s">
        <v>38</v>
      </c>
      <c r="I15" s="29"/>
      <c r="J15" s="50"/>
    </row>
    <row r="16" spans="1:23" ht="18" customHeight="1" x14ac:dyDescent="0.25">
      <c r="A16" s="14"/>
      <c r="B16" s="88">
        <v>1</v>
      </c>
      <c r="C16" s="89" t="s">
        <v>33</v>
      </c>
      <c r="D16" s="90">
        <f>'Rekap 3213'!B15</f>
        <v>0</v>
      </c>
      <c r="E16" s="91">
        <f>'Rekap 3213'!C15</f>
        <v>0</v>
      </c>
      <c r="F16" s="101">
        <f>'Rekap 3213'!D15</f>
        <v>0</v>
      </c>
      <c r="G16" s="54">
        <v>6</v>
      </c>
      <c r="H16" s="110" t="s">
        <v>39</v>
      </c>
      <c r="I16" s="121"/>
      <c r="J16" s="113">
        <v>0</v>
      </c>
    </row>
    <row r="17" spans="1:26" ht="18" customHeight="1" x14ac:dyDescent="0.25">
      <c r="A17" s="14"/>
      <c r="B17" s="61">
        <v>2</v>
      </c>
      <c r="C17" s="65" t="s">
        <v>34</v>
      </c>
      <c r="D17" s="72">
        <f>'Rekap 3213'!B19</f>
        <v>0</v>
      </c>
      <c r="E17" s="70">
        <f>'Rekap 3213'!C19</f>
        <v>0</v>
      </c>
      <c r="F17" s="75">
        <f>'Rekap 3213'!D19</f>
        <v>0</v>
      </c>
      <c r="G17" s="55">
        <v>7</v>
      </c>
      <c r="H17" s="111" t="s">
        <v>40</v>
      </c>
      <c r="I17" s="121"/>
      <c r="J17" s="114">
        <f>'SO 3213'!Z83</f>
        <v>0</v>
      </c>
    </row>
    <row r="18" spans="1:26" ht="18" customHeight="1" x14ac:dyDescent="0.25">
      <c r="A18" s="14"/>
      <c r="B18" s="62">
        <v>3</v>
      </c>
      <c r="C18" s="66" t="s">
        <v>35</v>
      </c>
      <c r="D18" s="73">
        <f>'Rekap 3213'!B24</f>
        <v>0</v>
      </c>
      <c r="E18" s="71">
        <f>'Rekap 3213'!C24</f>
        <v>0</v>
      </c>
      <c r="F18" s="76">
        <f>'Rekap 3213'!D24</f>
        <v>0</v>
      </c>
      <c r="G18" s="55">
        <v>8</v>
      </c>
      <c r="H18" s="111" t="s">
        <v>41</v>
      </c>
      <c r="I18" s="121"/>
      <c r="J18" s="114">
        <v>0</v>
      </c>
    </row>
    <row r="19" spans="1:26" ht="18" customHeight="1" x14ac:dyDescent="0.25">
      <c r="A19" s="14"/>
      <c r="B19" s="62">
        <v>4</v>
      </c>
      <c r="C19" s="67"/>
      <c r="D19" s="73"/>
      <c r="E19" s="71"/>
      <c r="F19" s="76"/>
      <c r="G19" s="55">
        <v>9</v>
      </c>
      <c r="H19" s="119"/>
      <c r="I19" s="121"/>
      <c r="J19" s="120"/>
    </row>
    <row r="20" spans="1:26" ht="18" customHeight="1" thickBot="1" x14ac:dyDescent="0.3">
      <c r="A20" s="14"/>
      <c r="B20" s="62">
        <v>5</v>
      </c>
      <c r="C20" s="68" t="s">
        <v>36</v>
      </c>
      <c r="D20" s="74"/>
      <c r="E20" s="95"/>
      <c r="F20" s="102">
        <f>SUM(F16:F19)</f>
        <v>0</v>
      </c>
      <c r="G20" s="55">
        <v>10</v>
      </c>
      <c r="H20" s="111" t="s">
        <v>36</v>
      </c>
      <c r="I20" s="123"/>
      <c r="J20" s="94">
        <f>SUM(J16:J19)</f>
        <v>0</v>
      </c>
    </row>
    <row r="21" spans="1:26" ht="18" customHeight="1" thickTop="1" x14ac:dyDescent="0.25">
      <c r="A21" s="14"/>
      <c r="B21" s="59" t="s">
        <v>49</v>
      </c>
      <c r="C21" s="63" t="s">
        <v>6</v>
      </c>
      <c r="D21" s="69"/>
      <c r="E21" s="21"/>
      <c r="F21" s="93"/>
      <c r="G21" s="59" t="s">
        <v>57</v>
      </c>
      <c r="H21" s="56" t="s">
        <v>6</v>
      </c>
      <c r="I21" s="31"/>
      <c r="J21" s="124"/>
    </row>
    <row r="22" spans="1:26" ht="18" customHeight="1" x14ac:dyDescent="0.25">
      <c r="A22" s="14"/>
      <c r="B22" s="54">
        <v>11</v>
      </c>
      <c r="C22" s="57" t="s">
        <v>50</v>
      </c>
      <c r="D22" s="81"/>
      <c r="E22" s="83" t="s">
        <v>53</v>
      </c>
      <c r="F22" s="75">
        <f>((F16*U22*2.4)+(F17*V22*2.4)+(F18*W22*2.4))/100</f>
        <v>0</v>
      </c>
      <c r="G22" s="54">
        <v>16</v>
      </c>
      <c r="H22" s="110" t="s">
        <v>58</v>
      </c>
      <c r="I22" s="122" t="s">
        <v>56</v>
      </c>
      <c r="J22" s="113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4"/>
      <c r="B23" s="55">
        <v>12</v>
      </c>
      <c r="C23" s="58" t="s">
        <v>51</v>
      </c>
      <c r="D23" s="60"/>
      <c r="E23" s="83" t="s">
        <v>54</v>
      </c>
      <c r="F23" s="76">
        <f>((F16*U23*0)+(F17*V23*0)+(F18*W23*0))/100</f>
        <v>0</v>
      </c>
      <c r="G23" s="55">
        <v>17</v>
      </c>
      <c r="H23" s="111" t="s">
        <v>59</v>
      </c>
      <c r="I23" s="122" t="s">
        <v>56</v>
      </c>
      <c r="J23" s="114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4"/>
      <c r="B24" s="55">
        <v>13</v>
      </c>
      <c r="C24" s="58" t="s">
        <v>52</v>
      </c>
      <c r="D24" s="60"/>
      <c r="E24" s="83" t="s">
        <v>55</v>
      </c>
      <c r="F24" s="76">
        <f>((F16*U24*1.1)+(F17*V24*1.1)+(F18*W24*1.1))/100</f>
        <v>0</v>
      </c>
      <c r="G24" s="55">
        <v>18</v>
      </c>
      <c r="H24" s="111" t="s">
        <v>60</v>
      </c>
      <c r="I24" s="122" t="s">
        <v>54</v>
      </c>
      <c r="J24" s="114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4"/>
      <c r="B25" s="55">
        <v>14</v>
      </c>
      <c r="C25" s="22"/>
      <c r="D25" s="60"/>
      <c r="E25" s="84"/>
      <c r="F25" s="82"/>
      <c r="G25" s="55">
        <v>19</v>
      </c>
      <c r="H25" s="119"/>
      <c r="I25" s="121"/>
      <c r="J25" s="120"/>
    </row>
    <row r="26" spans="1:26" ht="18" customHeight="1" thickBot="1" x14ac:dyDescent="0.3">
      <c r="A26" s="14"/>
      <c r="B26" s="55">
        <v>15</v>
      </c>
      <c r="C26" s="58"/>
      <c r="D26" s="60"/>
      <c r="E26" s="60"/>
      <c r="F26" s="103"/>
      <c r="G26" s="55">
        <v>20</v>
      </c>
      <c r="H26" s="111" t="s">
        <v>36</v>
      </c>
      <c r="I26" s="123"/>
      <c r="J26" s="94">
        <f>SUM(J22:J25)+SUM(F22:F25)</f>
        <v>0</v>
      </c>
    </row>
    <row r="27" spans="1:26" ht="18" customHeight="1" thickTop="1" x14ac:dyDescent="0.25">
      <c r="A27" s="14"/>
      <c r="B27" s="96"/>
      <c r="C27" s="135" t="s">
        <v>66</v>
      </c>
      <c r="D27" s="128"/>
      <c r="E27" s="97"/>
      <c r="F27" s="32"/>
      <c r="G27" s="104" t="s">
        <v>42</v>
      </c>
      <c r="H27" s="99" t="s">
        <v>43</v>
      </c>
      <c r="I27" s="31"/>
      <c r="J27" s="34"/>
    </row>
    <row r="28" spans="1:26" ht="18" customHeight="1" x14ac:dyDescent="0.25">
      <c r="A28" s="14"/>
      <c r="B28" s="28"/>
      <c r="C28" s="126"/>
      <c r="D28" s="129"/>
      <c r="E28" s="24"/>
      <c r="F28" s="14"/>
      <c r="G28" s="105">
        <v>21</v>
      </c>
      <c r="H28" s="109" t="s">
        <v>44</v>
      </c>
      <c r="I28" s="116"/>
      <c r="J28" s="92">
        <f>F20+J20+F26+J26</f>
        <v>0</v>
      </c>
    </row>
    <row r="29" spans="1:26" ht="18" customHeight="1" x14ac:dyDescent="0.25">
      <c r="A29" s="14"/>
      <c r="B29" s="77"/>
      <c r="C29" s="127"/>
      <c r="D29" s="130"/>
      <c r="E29" s="24"/>
      <c r="F29" s="14"/>
      <c r="G29" s="54">
        <v>22</v>
      </c>
      <c r="H29" s="110" t="s">
        <v>45</v>
      </c>
      <c r="I29" s="117">
        <f>J28-SUM('SO 3213'!K9:'SO 3213'!K82)</f>
        <v>0</v>
      </c>
      <c r="J29" s="113">
        <f>ROUND(((ROUND(I29,2)*20)*1/100),2)</f>
        <v>0</v>
      </c>
    </row>
    <row r="30" spans="1:26" ht="18" customHeight="1" x14ac:dyDescent="0.25">
      <c r="A30" s="14"/>
      <c r="B30" s="25"/>
      <c r="C30" s="119"/>
      <c r="D30" s="121"/>
      <c r="E30" s="24"/>
      <c r="F30" s="14"/>
      <c r="G30" s="55">
        <v>23</v>
      </c>
      <c r="H30" s="111" t="s">
        <v>46</v>
      </c>
      <c r="I30" s="83">
        <f>SUM('SO 3213'!K9:'SO 3213'!K82)</f>
        <v>0</v>
      </c>
      <c r="J30" s="114">
        <f>ROUND(((ROUND(I30,2)*0)/100),2)</f>
        <v>0</v>
      </c>
    </row>
    <row r="31" spans="1:26" ht="18" customHeight="1" x14ac:dyDescent="0.25">
      <c r="A31" s="14"/>
      <c r="B31" s="26"/>
      <c r="C31" s="131"/>
      <c r="D31" s="132"/>
      <c r="E31" s="24"/>
      <c r="F31" s="14"/>
      <c r="G31" s="105">
        <v>24</v>
      </c>
      <c r="H31" s="109" t="s">
        <v>47</v>
      </c>
      <c r="I31" s="108"/>
      <c r="J31" s="125">
        <f>SUM(J28:J30)</f>
        <v>0</v>
      </c>
    </row>
    <row r="32" spans="1:26" ht="18" customHeight="1" thickBot="1" x14ac:dyDescent="0.3">
      <c r="A32" s="14"/>
      <c r="B32" s="43"/>
      <c r="C32" s="112"/>
      <c r="D32" s="118"/>
      <c r="E32" s="78"/>
      <c r="F32" s="79"/>
      <c r="G32" s="54" t="s">
        <v>48</v>
      </c>
      <c r="H32" s="112"/>
      <c r="I32" s="118"/>
      <c r="J32" s="115"/>
    </row>
    <row r="33" spans="1:10" ht="18" customHeight="1" thickTop="1" x14ac:dyDescent="0.25">
      <c r="A33" s="14"/>
      <c r="B33" s="96"/>
      <c r="C33" s="97"/>
      <c r="D33" s="133" t="s">
        <v>64</v>
      </c>
      <c r="E33" s="18"/>
      <c r="F33" s="98"/>
      <c r="G33" s="106">
        <v>26</v>
      </c>
      <c r="H33" s="134" t="s">
        <v>65</v>
      </c>
      <c r="I33" s="32"/>
      <c r="J33" s="107"/>
    </row>
    <row r="34" spans="1:10" ht="18" customHeight="1" x14ac:dyDescent="0.25">
      <c r="A34" s="14"/>
      <c r="B34" s="27"/>
      <c r="C34" s="23"/>
      <c r="D34" s="17"/>
      <c r="E34" s="17"/>
      <c r="F34" s="17"/>
      <c r="G34" s="17"/>
      <c r="H34" s="17"/>
      <c r="I34" s="32"/>
      <c r="J34" s="35"/>
    </row>
    <row r="35" spans="1:10" ht="18" customHeight="1" x14ac:dyDescent="0.25">
      <c r="A35" s="14"/>
      <c r="B35" s="28"/>
      <c r="C35" s="24"/>
      <c r="D35" s="3"/>
      <c r="E35" s="3"/>
      <c r="F35" s="3"/>
      <c r="G35" s="3"/>
      <c r="H35" s="3"/>
      <c r="I35" s="14"/>
      <c r="J35" s="36"/>
    </row>
    <row r="36" spans="1:10" ht="18" customHeight="1" x14ac:dyDescent="0.25">
      <c r="A36" s="14"/>
      <c r="B36" s="28"/>
      <c r="C36" s="24"/>
      <c r="D36" s="3"/>
      <c r="E36" s="3"/>
      <c r="F36" s="3"/>
      <c r="G36" s="3"/>
      <c r="H36" s="3"/>
      <c r="I36" s="14"/>
      <c r="J36" s="36"/>
    </row>
    <row r="37" spans="1:10" ht="18" customHeight="1" x14ac:dyDescent="0.25">
      <c r="A37" s="14"/>
      <c r="B37" s="28"/>
      <c r="C37" s="24"/>
      <c r="D37" s="3"/>
      <c r="E37" s="3"/>
      <c r="F37" s="3"/>
      <c r="G37" s="3"/>
      <c r="H37" s="3"/>
      <c r="I37" s="14"/>
      <c r="J37" s="36"/>
    </row>
    <row r="38" spans="1:10" ht="18" customHeight="1" x14ac:dyDescent="0.25">
      <c r="A38" s="14"/>
      <c r="B38" s="28"/>
      <c r="C38" s="24"/>
      <c r="D38" s="3"/>
      <c r="E38" s="3"/>
      <c r="F38" s="3"/>
      <c r="G38" s="3"/>
      <c r="H38" s="3"/>
      <c r="I38" s="14"/>
      <c r="J38" s="36"/>
    </row>
    <row r="39" spans="1:10" ht="18" customHeight="1" x14ac:dyDescent="0.25">
      <c r="A39" s="14"/>
      <c r="B39" s="28"/>
      <c r="C39" s="24"/>
      <c r="D39" s="3"/>
      <c r="E39" s="3"/>
      <c r="F39" s="3"/>
      <c r="G39" s="3"/>
      <c r="H39" s="3"/>
      <c r="I39" s="14"/>
      <c r="J39" s="36"/>
    </row>
    <row r="40" spans="1:10" ht="18" customHeight="1" thickBot="1" x14ac:dyDescent="0.3">
      <c r="A40" s="14"/>
      <c r="B40" s="77"/>
      <c r="C40" s="78"/>
      <c r="D40" s="15"/>
      <c r="E40" s="15"/>
      <c r="F40" s="15"/>
      <c r="G40" s="15"/>
      <c r="H40" s="15"/>
      <c r="I40" s="79"/>
      <c r="J40" s="80"/>
    </row>
    <row r="41" spans="1:10" ht="15.75" thickTop="1" x14ac:dyDescent="0.25">
      <c r="A41" s="14"/>
      <c r="B41" s="18"/>
      <c r="C41" s="18"/>
      <c r="D41" s="18"/>
      <c r="E41" s="18"/>
      <c r="F41" s="18"/>
      <c r="G41" s="18"/>
      <c r="H41" s="18"/>
      <c r="I41" s="18"/>
      <c r="J41" s="18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12</vt:i4>
      </vt:variant>
      <vt:variant>
        <vt:lpstr>Pomenované rozsahy</vt:lpstr>
      </vt:variant>
      <vt:variant>
        <vt:i4>6</vt:i4>
      </vt:variant>
    </vt:vector>
  </HeadingPairs>
  <TitlesOfParts>
    <vt:vector size="18" baseType="lpstr">
      <vt:lpstr>Rekapitulácia</vt:lpstr>
      <vt:lpstr>Krycí list stavby</vt:lpstr>
      <vt:lpstr>Kryci_list 3211</vt:lpstr>
      <vt:lpstr>Rekap 3211</vt:lpstr>
      <vt:lpstr>SO 3211</vt:lpstr>
      <vt:lpstr>Kryci_list 3212</vt:lpstr>
      <vt:lpstr>Rekap 3212</vt:lpstr>
      <vt:lpstr>SO 3212</vt:lpstr>
      <vt:lpstr>Kryci_list 3213</vt:lpstr>
      <vt:lpstr>Rekap 3213</vt:lpstr>
      <vt:lpstr>SO 3213</vt:lpstr>
      <vt:lpstr>Hárok1</vt:lpstr>
      <vt:lpstr>'Rekap 3211'!Názvy_tlače</vt:lpstr>
      <vt:lpstr>'Rekap 3212'!Názvy_tlače</vt:lpstr>
      <vt:lpstr>'Rekap 3213'!Názvy_tlače</vt:lpstr>
      <vt:lpstr>'SO 3211'!Názvy_tlače</vt:lpstr>
      <vt:lpstr>'SO 3212'!Názvy_tlače</vt:lpstr>
      <vt:lpstr>'SO 3213'!Názvy_tlače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Galajda</dc:creator>
  <cp:lastModifiedBy>javorska</cp:lastModifiedBy>
  <cp:lastPrinted>2020-03-27T09:33:04Z</cp:lastPrinted>
  <dcterms:created xsi:type="dcterms:W3CDTF">2019-07-07T22:09:37Z</dcterms:created>
  <dcterms:modified xsi:type="dcterms:W3CDTF">2020-03-27T09:33:07Z</dcterms:modified>
</cp:coreProperties>
</file>