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60" yWindow="1515" windowWidth="21075" windowHeight="9795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D48" i="1"/>
  <c r="D52"/>
  <c r="K25" l="1"/>
  <c r="K49"/>
  <c r="K107"/>
  <c r="K106"/>
  <c r="K105"/>
  <c r="K104"/>
  <c r="K102" s="1"/>
  <c r="K103"/>
  <c r="K101"/>
  <c r="K100"/>
  <c r="K99"/>
  <c r="K97" s="1"/>
  <c r="K98"/>
  <c r="K96"/>
  <c r="K95"/>
  <c r="K93"/>
  <c r="K92" s="1"/>
  <c r="K91"/>
  <c r="K90"/>
  <c r="K88" s="1"/>
  <c r="K89"/>
  <c r="K87"/>
  <c r="K86"/>
  <c r="K85"/>
  <c r="K84"/>
  <c r="K83"/>
  <c r="K82" s="1"/>
  <c r="K81"/>
  <c r="K80"/>
  <c r="K78" s="1"/>
  <c r="K79"/>
  <c r="K77"/>
  <c r="K76"/>
  <c r="K75"/>
  <c r="K73"/>
  <c r="K72"/>
  <c r="K71"/>
  <c r="K70"/>
  <c r="K68" s="1"/>
  <c r="K69"/>
  <c r="K66"/>
  <c r="K65"/>
  <c r="K64"/>
  <c r="K63"/>
  <c r="K60"/>
  <c r="K59"/>
  <c r="K58"/>
  <c r="K57"/>
  <c r="K56"/>
  <c r="K55"/>
  <c r="K53"/>
  <c r="K52"/>
  <c r="K51"/>
  <c r="K48"/>
  <c r="K47"/>
  <c r="K45"/>
  <c r="K44"/>
  <c r="K42" s="1"/>
  <c r="K43"/>
  <c r="K40"/>
  <c r="K39"/>
  <c r="K38"/>
  <c r="K36" s="1"/>
  <c r="K35" s="1"/>
  <c r="K37"/>
  <c r="K34"/>
  <c r="K32" s="1"/>
  <c r="K33"/>
  <c r="K31"/>
  <c r="K30"/>
  <c r="K29"/>
  <c r="K28"/>
  <c r="K27"/>
  <c r="K24"/>
  <c r="K23"/>
  <c r="K22" s="1"/>
  <c r="K20"/>
  <c r="K19"/>
  <c r="K18"/>
  <c r="K17"/>
  <c r="K16"/>
  <c r="K14" s="1"/>
  <c r="K15"/>
  <c r="K13"/>
  <c r="K12"/>
  <c r="K11"/>
  <c r="K10"/>
  <c r="K9" s="1"/>
  <c r="K8"/>
  <c r="K7"/>
  <c r="K6"/>
  <c r="K4" s="1"/>
  <c r="K5"/>
  <c r="E102"/>
  <c r="F102"/>
  <c r="G102"/>
  <c r="H102"/>
  <c r="I102"/>
  <c r="J102"/>
  <c r="C102"/>
  <c r="D102"/>
  <c r="D97"/>
  <c r="E97"/>
  <c r="F97"/>
  <c r="G97"/>
  <c r="H97"/>
  <c r="I97"/>
  <c r="J97"/>
  <c r="C97"/>
  <c r="C94"/>
  <c r="E94"/>
  <c r="E92" s="1"/>
  <c r="F94"/>
  <c r="F92" s="1"/>
  <c r="G94"/>
  <c r="G92" s="1"/>
  <c r="H94"/>
  <c r="H92" s="1"/>
  <c r="I94"/>
  <c r="I92" s="1"/>
  <c r="J94"/>
  <c r="J92" s="1"/>
  <c r="K94"/>
  <c r="D94"/>
  <c r="D92" s="1"/>
  <c r="C88"/>
  <c r="E88"/>
  <c r="F88"/>
  <c r="G88"/>
  <c r="H88"/>
  <c r="I88"/>
  <c r="J88"/>
  <c r="D88"/>
  <c r="C82"/>
  <c r="E82"/>
  <c r="F82"/>
  <c r="G82"/>
  <c r="H82"/>
  <c r="I82"/>
  <c r="J82"/>
  <c r="D82"/>
  <c r="C78"/>
  <c r="E78"/>
  <c r="F78"/>
  <c r="G78"/>
  <c r="H78"/>
  <c r="I78"/>
  <c r="J78"/>
  <c r="D78"/>
  <c r="C74"/>
  <c r="E74"/>
  <c r="F74"/>
  <c r="G74"/>
  <c r="H74"/>
  <c r="I74"/>
  <c r="J74"/>
  <c r="K74"/>
  <c r="D74"/>
  <c r="E68"/>
  <c r="F68"/>
  <c r="F67" s="1"/>
  <c r="G68"/>
  <c r="H68"/>
  <c r="H67" s="1"/>
  <c r="I68"/>
  <c r="J68"/>
  <c r="J67" s="1"/>
  <c r="D68"/>
  <c r="G67"/>
  <c r="I67"/>
  <c r="C62"/>
  <c r="C61" s="1"/>
  <c r="E62"/>
  <c r="F62"/>
  <c r="G62"/>
  <c r="G61" s="1"/>
  <c r="H62"/>
  <c r="H61" s="1"/>
  <c r="I62"/>
  <c r="J62"/>
  <c r="J61" s="1"/>
  <c r="K62"/>
  <c r="K61" s="1"/>
  <c r="D62"/>
  <c r="D61" s="1"/>
  <c r="E61"/>
  <c r="F61"/>
  <c r="I61"/>
  <c r="D54"/>
  <c r="E54"/>
  <c r="F54"/>
  <c r="F50" s="1"/>
  <c r="G54"/>
  <c r="H54"/>
  <c r="H50" s="1"/>
  <c r="I54"/>
  <c r="J54"/>
  <c r="J50" s="1"/>
  <c r="K54"/>
  <c r="E50"/>
  <c r="G50"/>
  <c r="I50"/>
  <c r="D50"/>
  <c r="C42"/>
  <c r="C41" s="1"/>
  <c r="C46"/>
  <c r="E46"/>
  <c r="E41" s="1"/>
  <c r="F46"/>
  <c r="G46"/>
  <c r="G41" s="1"/>
  <c r="H46"/>
  <c r="I46"/>
  <c r="I41" s="1"/>
  <c r="J46"/>
  <c r="K46"/>
  <c r="D46"/>
  <c r="D42"/>
  <c r="E42"/>
  <c r="F42"/>
  <c r="G42"/>
  <c r="H42"/>
  <c r="I42"/>
  <c r="J42"/>
  <c r="F41"/>
  <c r="H41"/>
  <c r="J41"/>
  <c r="D36"/>
  <c r="E36"/>
  <c r="E35" s="1"/>
  <c r="F36"/>
  <c r="F35" s="1"/>
  <c r="G36"/>
  <c r="G35" s="1"/>
  <c r="H36"/>
  <c r="H35" s="1"/>
  <c r="I36"/>
  <c r="I35" s="1"/>
  <c r="J36"/>
  <c r="J35" s="1"/>
  <c r="D35"/>
  <c r="E32"/>
  <c r="F32"/>
  <c r="G32"/>
  <c r="H32"/>
  <c r="I32"/>
  <c r="J32"/>
  <c r="D32"/>
  <c r="E22"/>
  <c r="F22"/>
  <c r="G22"/>
  <c r="H22"/>
  <c r="I22"/>
  <c r="J22"/>
  <c r="E26"/>
  <c r="F26"/>
  <c r="G26"/>
  <c r="H26"/>
  <c r="I26"/>
  <c r="J26"/>
  <c r="K26"/>
  <c r="C26"/>
  <c r="C22"/>
  <c r="C21" s="1"/>
  <c r="D26"/>
  <c r="D22"/>
  <c r="E14"/>
  <c r="F14"/>
  <c r="G14"/>
  <c r="H14"/>
  <c r="I14"/>
  <c r="J14"/>
  <c r="C14"/>
  <c r="D14"/>
  <c r="E9"/>
  <c r="F9"/>
  <c r="G9"/>
  <c r="H9"/>
  <c r="I9"/>
  <c r="J9"/>
  <c r="C9"/>
  <c r="D9"/>
  <c r="E4"/>
  <c r="F4"/>
  <c r="G4"/>
  <c r="H4"/>
  <c r="I4"/>
  <c r="J4"/>
  <c r="C4"/>
  <c r="D4"/>
  <c r="A9"/>
  <c r="A14" s="1"/>
  <c r="A21" s="1"/>
  <c r="A32" s="1"/>
  <c r="A35" s="1"/>
  <c r="A41" s="1"/>
  <c r="A49" s="1"/>
  <c r="A50" s="1"/>
  <c r="A61" s="1"/>
  <c r="A67" s="1"/>
  <c r="A82" s="1"/>
  <c r="A88" s="1"/>
  <c r="A92" s="1"/>
  <c r="G21" l="1"/>
  <c r="J21"/>
  <c r="H21"/>
  <c r="F21"/>
  <c r="D41"/>
  <c r="E67"/>
  <c r="C92"/>
  <c r="I21"/>
  <c r="E21"/>
  <c r="E3" s="1"/>
  <c r="K21"/>
  <c r="K41"/>
  <c r="K50"/>
  <c r="K67"/>
  <c r="D67"/>
  <c r="J3"/>
  <c r="H3"/>
  <c r="F3"/>
  <c r="D21"/>
  <c r="I3"/>
  <c r="G3"/>
  <c r="C3"/>
  <c r="D3" l="1"/>
  <c r="K3"/>
</calcChain>
</file>

<file path=xl/sharedStrings.xml><?xml version="1.0" encoding="utf-8"?>
<sst xmlns="http://schemas.openxmlformats.org/spreadsheetml/2006/main" count="115" uniqueCount="115">
  <si>
    <t>Rozpočet - sumarizácia</t>
  </si>
  <si>
    <t>Spolu</t>
  </si>
  <si>
    <t>Výdavky spolu:</t>
  </si>
  <si>
    <t>Program 1: Plánovanie, manažment a kontrola</t>
  </si>
  <si>
    <t>Podprogram 1.1: Manažment</t>
  </si>
  <si>
    <t>Podprogram 1.2: Strategické plánovanie a projekty</t>
  </si>
  <si>
    <t>Podprogram 1.3: Finančný manažment mesta</t>
  </si>
  <si>
    <t>Podprogram 1.4: Kontrolná činnosť</t>
  </si>
  <si>
    <t>Program 2: Propagácia a marketing</t>
  </si>
  <si>
    <t>Podprogram 2.1: Propagácia a prezentácia mesta</t>
  </si>
  <si>
    <t>Podprogram 2.2: Marketing mesta</t>
  </si>
  <si>
    <t>Podprogram 2.3: Turistické informačné centrum</t>
  </si>
  <si>
    <t>Podprogram 2.4: Partnerské mestá</t>
  </si>
  <si>
    <t>Program 3: Interné služby</t>
  </si>
  <si>
    <t>Podprogram 3.1: Činnosť volených orgánov samosprávy</t>
  </si>
  <si>
    <t>Podprogram 3.2: Manažment majetku mesta</t>
  </si>
  <si>
    <t>Podprogram 3.3: Údržba majetku</t>
  </si>
  <si>
    <t>Podprogram 3.4: Právne služby</t>
  </si>
  <si>
    <t>Podprogram 3.5: Informačné prostredie mesta</t>
  </si>
  <si>
    <t>Podprogram 3.6: Technické podpora úradu</t>
  </si>
  <si>
    <t>Program 4: Služby občanom</t>
  </si>
  <si>
    <t>Podprogram 4.1: Služby občianskeho servisu</t>
  </si>
  <si>
    <t>Prvok 4.1.1: Evidencia obyvateľstva</t>
  </si>
  <si>
    <t>Prvok 4.1.2: Matrika</t>
  </si>
  <si>
    <t>Podprogram 4.2: Občianske obrady</t>
  </si>
  <si>
    <t>Podprogram 4.3: komunikácia s občanmi</t>
  </si>
  <si>
    <t>Prvok 4.3.1: Levočský informačný mesačník (LIM)</t>
  </si>
  <si>
    <t>Prvok 4.3.2: Vysielanie mestskej televízie</t>
  </si>
  <si>
    <t>Prvok 4.3.3: Webstránka</t>
  </si>
  <si>
    <t>Podprogram 4.4: Mestské pohrebiská</t>
  </si>
  <si>
    <t>Podprogram 4.5: Stavebný úrad</t>
  </si>
  <si>
    <t>Program 5: Bezpečnosť</t>
  </si>
  <si>
    <t>Podprogram 5.1: Mestská polícia</t>
  </si>
  <si>
    <t>Podprogram 5.2: Krízové riadenie</t>
  </si>
  <si>
    <t>Program 6: Odpadové hospodárstvo</t>
  </si>
  <si>
    <t>Podprogram 6.1 Vývoz komunálneho odpadu</t>
  </si>
  <si>
    <t>Prvok 6.1.1 Zvoz odpadu</t>
  </si>
  <si>
    <t>Prvok 6.1.2 Likvidácia odpadu</t>
  </si>
  <si>
    <t>Podprogram 6.2 Separovaný zber</t>
  </si>
  <si>
    <t>Podprogram 6.3 Odpady neznámeho pôvodcu</t>
  </si>
  <si>
    <t>Program 7: Komunikácie</t>
  </si>
  <si>
    <t>Podprogram 7.1 Údržba komunikácií</t>
  </si>
  <si>
    <t>Prvok 7.1.1 Letná údržba</t>
  </si>
  <si>
    <t>Prvok 7.1.2 Zimná údržba</t>
  </si>
  <si>
    <t>Prvok 7.1.3 Dopravné značenie</t>
  </si>
  <si>
    <t>Podprogram 7.2 Výstavba, oprava a rekonštrukcia komunikácií</t>
  </si>
  <si>
    <t>Prvok 7.2.1 Výstavba, oprava a rekonštrukcia chodníkov</t>
  </si>
  <si>
    <t>Prvok 7.2.2 Výstavba, oprava a rekonštrukcia ciest</t>
  </si>
  <si>
    <t>Program 8: Doprava</t>
  </si>
  <si>
    <t>Program 9: Vzdelávanie</t>
  </si>
  <si>
    <t>Podprogram 9.1: Materská škola</t>
  </si>
  <si>
    <t>Podprogram 9.2: Základné školy</t>
  </si>
  <si>
    <t>Podprogram 9.3: Základná umelecká škola</t>
  </si>
  <si>
    <t>Podprogram 9.4: Neformálne vzdelávanie</t>
  </si>
  <si>
    <t>Prvok 9.4.1: Centrá voľného času</t>
  </si>
  <si>
    <t>Prvok 9.4.2: Školské kluby</t>
  </si>
  <si>
    <t>Podprogram 9.5: Školské jedálne</t>
  </si>
  <si>
    <t>Podprogram 9.6: Stredisko služieb školám</t>
  </si>
  <si>
    <t>Podprogram 9.7: Neštátne školské zariadenia</t>
  </si>
  <si>
    <t>Podprogram 9.8: Školský úrad</t>
  </si>
  <si>
    <t>Program 10: Šport</t>
  </si>
  <si>
    <t>Podprogram 10.1: Centrá športových služieb</t>
  </si>
  <si>
    <t>Prvok 10.1.1 Športová hala</t>
  </si>
  <si>
    <t>Prvok 10.1.2 Zimný štadión</t>
  </si>
  <si>
    <t>Prvok 10.1.3 Futbalový a atletický štadión</t>
  </si>
  <si>
    <t>Podprogram 10.2: Dotácie na šport</t>
  </si>
  <si>
    <t>Program 11: Kultúra</t>
  </si>
  <si>
    <t>Podprogram 11.1: Strediská kultúrnych služieb</t>
  </si>
  <si>
    <t>Prvok 11.1.1: Kultúrne služby</t>
  </si>
  <si>
    <t>Prvok 11.1.2: Mestské divadlo</t>
  </si>
  <si>
    <t>Prvok 11.1.3: Mestská knižnica</t>
  </si>
  <si>
    <t>Prvok 11.1.4: Galéria</t>
  </si>
  <si>
    <t>Prvok 11.1.5: Kino</t>
  </si>
  <si>
    <t>Podprogram 11.2: Celomestské kultúrne podujatia</t>
  </si>
  <si>
    <t>Prvok 11.2.1 Dni Majstra Pavla</t>
  </si>
  <si>
    <t>Prvok 11.2.2 Ostatné kultúrne podujatia</t>
  </si>
  <si>
    <t>Projekt 11.2.3 500. výročie</t>
  </si>
  <si>
    <t>Podprogram 11.3: Podpora lokálnej kultúry</t>
  </si>
  <si>
    <t>Prvok 11.3.1 FS Levočan</t>
  </si>
  <si>
    <t>Prvok 11.3.2 Ostatné subjekty</t>
  </si>
  <si>
    <t>Prvok 11.3.3 Podpora kultúrno - spoločenských aktivít</t>
  </si>
  <si>
    <t>Program 12: Prostredie pre život</t>
  </si>
  <si>
    <t>Podprogram 12.1: Verejné osvetlenie</t>
  </si>
  <si>
    <t>Podprogram 12.2: Zelené zóny v meste</t>
  </si>
  <si>
    <t>Podprogram 12.3: Obnova  pamiatkovej rezervácie</t>
  </si>
  <si>
    <t>Podprogram 12.4 Vodná nádrž a chata</t>
  </si>
  <si>
    <t>Podprogram 12.5 Detské ihriská</t>
  </si>
  <si>
    <t>Program 13: Bývanie</t>
  </si>
  <si>
    <t>Podprogram 13.1: Správa a údržba bytových domov</t>
  </si>
  <si>
    <t>Podprogram 13.2: Iné služby pre bývanie</t>
  </si>
  <si>
    <t>Podprogram 13.3: Štátny fond rozvoja bývania</t>
  </si>
  <si>
    <t>Program 14: Sociálne služby</t>
  </si>
  <si>
    <t>Podprogram 14.1: Manažment sociálnych služieb</t>
  </si>
  <si>
    <t>Podprogram 14.2: Seniori v meste</t>
  </si>
  <si>
    <t>Prvok 14.2.1: Jedáleň pre dôchodcov</t>
  </si>
  <si>
    <t>Prvok 14.2.2: Domáca opatrovateľská starostlivosť</t>
  </si>
  <si>
    <t>Podprogram 14.3: Podpora sociálnej služby v  meste</t>
  </si>
  <si>
    <t>Prvok 14.3.1: Komunitné centrum</t>
  </si>
  <si>
    <t>Prvok 14.3.2 Detské jasle</t>
  </si>
  <si>
    <t>Prvok 14.3.3 Denné centrum pre seniorov</t>
  </si>
  <si>
    <t>Podprogram 14.4: Sociálna pomoc mesta</t>
  </si>
  <si>
    <t>Podprogram 14.5: Hmotná núdza</t>
  </si>
  <si>
    <t xml:space="preserve">Prvok 14.4.1: Prídavky na deti </t>
  </si>
  <si>
    <t>Prvok 14.4.2:  Stravovanie – HMNU</t>
  </si>
  <si>
    <t>Prvok 14.4.3:osobitý príjemca – HMNU</t>
  </si>
  <si>
    <t>Prvok 14.4.4: Školské potreby – HMNU</t>
  </si>
  <si>
    <t>Podprogram 14.6: Aktivačná činnosť</t>
  </si>
  <si>
    <t>Rozpočet 2017</t>
  </si>
  <si>
    <t>Zmena č.1</t>
  </si>
  <si>
    <t>Zmena č.2</t>
  </si>
  <si>
    <t>Zmena č.3</t>
  </si>
  <si>
    <t>Zmena č.4</t>
  </si>
  <si>
    <t>Zmena č.5</t>
  </si>
  <si>
    <t>Zmena č.6</t>
  </si>
  <si>
    <t>Zmena č.7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</si>
</sst>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3" borderId="9" xfId="0" applyFont="1" applyFill="1" applyBorder="1" applyAlignment="1">
      <alignment horizontal="center"/>
    </xf>
    <xf numFmtId="3" fontId="4" fillId="3" borderId="10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center"/>
    </xf>
    <xf numFmtId="3" fontId="5" fillId="0" borderId="6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9" fillId="0" borderId="18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3" fontId="9" fillId="0" borderId="20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9" fillId="0" borderId="21" xfId="0" applyNumberFormat="1" applyFont="1" applyBorder="1" applyAlignment="1">
      <alignment horizontal="right"/>
    </xf>
    <xf numFmtId="3" fontId="9" fillId="0" borderId="22" xfId="0" applyNumberFormat="1" applyFont="1" applyBorder="1" applyAlignment="1">
      <alignment horizontal="right"/>
    </xf>
    <xf numFmtId="3" fontId="9" fillId="0" borderId="23" xfId="0" applyNumberFormat="1" applyFon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0" fontId="10" fillId="0" borderId="7" xfId="0" applyFont="1" applyBorder="1"/>
    <xf numFmtId="3" fontId="5" fillId="0" borderId="18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0" fontId="4" fillId="3" borderId="3" xfId="0" applyFont="1" applyFill="1" applyBorder="1"/>
    <xf numFmtId="0" fontId="5" fillId="0" borderId="7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6" xfId="0" applyFont="1" applyBorder="1"/>
    <xf numFmtId="0" fontId="7" fillId="0" borderId="13" xfId="0" applyFont="1" applyBorder="1"/>
    <xf numFmtId="0" fontId="8" fillId="0" borderId="19" xfId="0" applyFont="1" applyBorder="1"/>
    <xf numFmtId="0" fontId="6" fillId="0" borderId="22" xfId="0" applyFont="1" applyBorder="1"/>
    <xf numFmtId="0" fontId="6" fillId="0" borderId="25" xfId="0" applyFont="1" applyBorder="1"/>
    <xf numFmtId="0" fontId="7" fillId="0" borderId="22" xfId="0" applyFont="1" applyBorder="1"/>
    <xf numFmtId="0" fontId="8" fillId="0" borderId="22" xfId="0" applyFont="1" applyBorder="1"/>
    <xf numFmtId="0" fontId="7" fillId="0" borderId="13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8" fillId="0" borderId="13" xfId="0" applyFont="1" applyBorder="1"/>
    <xf numFmtId="0" fontId="8" fillId="0" borderId="25" xfId="0" applyFont="1" applyBorder="1"/>
    <xf numFmtId="0" fontId="6" fillId="0" borderId="19" xfId="0" applyFont="1" applyBorder="1"/>
    <xf numFmtId="0" fontId="7" fillId="0" borderId="19" xfId="0" applyFont="1" applyBorder="1"/>
    <xf numFmtId="0" fontId="6" fillId="0" borderId="27" xfId="0" applyFont="1" applyBorder="1"/>
    <xf numFmtId="3" fontId="9" fillId="0" borderId="14" xfId="0" applyNumberFormat="1" applyFont="1" applyBorder="1" applyAlignment="1">
      <alignment horizontal="right"/>
    </xf>
    <xf numFmtId="3" fontId="4" fillId="3" borderId="12" xfId="0" applyNumberFormat="1" applyFont="1" applyFill="1" applyBorder="1" applyAlignment="1">
      <alignment horizontal="right"/>
    </xf>
    <xf numFmtId="3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lef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2" borderId="4" xfId="0" applyNumberFormat="1" applyFont="1" applyFill="1" applyBorder="1" applyAlignment="1">
      <alignment horizontal="left" vertical="center"/>
    </xf>
    <xf numFmtId="2" fontId="1" fillId="2" borderId="5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7"/>
  <sheetViews>
    <sheetView tabSelected="1" topLeftCell="A58" workbookViewId="0">
      <selection activeCell="D70" sqref="D70"/>
    </sheetView>
  </sheetViews>
  <sheetFormatPr defaultRowHeight="15"/>
  <cols>
    <col min="2" max="2" width="49.42578125" customWidth="1"/>
    <col min="3" max="4" width="11.7109375" customWidth="1"/>
    <col min="5" max="10" width="11.7109375" hidden="1" customWidth="1"/>
    <col min="11" max="11" width="11.7109375" customWidth="1"/>
    <col min="18" max="18" width="15.85546875" bestFit="1" customWidth="1"/>
  </cols>
  <sheetData>
    <row r="1" spans="1:11">
      <c r="A1" s="75" t="s">
        <v>0</v>
      </c>
      <c r="B1" s="76"/>
      <c r="C1" s="73" t="s">
        <v>107</v>
      </c>
      <c r="D1" s="73" t="s">
        <v>108</v>
      </c>
      <c r="E1" s="79" t="s">
        <v>109</v>
      </c>
      <c r="F1" s="79" t="s">
        <v>110</v>
      </c>
      <c r="G1" s="79" t="s">
        <v>111</v>
      </c>
      <c r="H1" s="79" t="s">
        <v>112</v>
      </c>
      <c r="I1" s="79" t="s">
        <v>113</v>
      </c>
      <c r="J1" s="79" t="s">
        <v>114</v>
      </c>
      <c r="K1" s="73" t="s">
        <v>1</v>
      </c>
    </row>
    <row r="2" spans="1:11" ht="15.75" thickBot="1">
      <c r="A2" s="77"/>
      <c r="B2" s="78"/>
      <c r="C2" s="74"/>
      <c r="D2" s="74"/>
      <c r="E2" s="80"/>
      <c r="F2" s="80"/>
      <c r="G2" s="80"/>
      <c r="H2" s="80"/>
      <c r="I2" s="80"/>
      <c r="J2" s="80"/>
      <c r="K2" s="74"/>
    </row>
    <row r="3" spans="1:11" ht="15.75" thickBot="1">
      <c r="A3" s="1"/>
      <c r="B3" s="46" t="s">
        <v>2</v>
      </c>
      <c r="C3" s="2">
        <f>C4+C9+C14+C21+C32+C35+C41+C49+C50+C61+C67+C82+C88+C92</f>
        <v>12362014</v>
      </c>
      <c r="D3" s="65">
        <f>D4+D9+D14+D21+D32+D35+D41+D49+D50+D61+D67+D82+D88+D92</f>
        <v>97939</v>
      </c>
      <c r="E3" s="2">
        <f t="shared" ref="E3:K3" si="0">E4+E9+E14+E21+E32+E35+E41+E49+E50+E61+E67+E82+E88+E92</f>
        <v>0</v>
      </c>
      <c r="F3" s="2">
        <f t="shared" si="0"/>
        <v>0</v>
      </c>
      <c r="G3" s="2">
        <f t="shared" si="0"/>
        <v>0</v>
      </c>
      <c r="H3" s="2">
        <f t="shared" si="0"/>
        <v>0</v>
      </c>
      <c r="I3" s="2">
        <f t="shared" si="0"/>
        <v>0</v>
      </c>
      <c r="J3" s="2">
        <f t="shared" si="0"/>
        <v>0</v>
      </c>
      <c r="K3" s="65">
        <f t="shared" si="0"/>
        <v>12459953</v>
      </c>
    </row>
    <row r="4" spans="1:11" ht="15.75" thickBot="1">
      <c r="A4" s="3">
        <v>1</v>
      </c>
      <c r="B4" s="47" t="s">
        <v>3</v>
      </c>
      <c r="C4" s="4">
        <f>SUM(C5:C8)</f>
        <v>469573</v>
      </c>
      <c r="D4" s="5">
        <f>SUM(D5:D8)</f>
        <v>5900</v>
      </c>
      <c r="E4" s="4">
        <f t="shared" ref="E4:K4" si="1">SUM(E5:E8)</f>
        <v>0</v>
      </c>
      <c r="F4" s="4">
        <f t="shared" si="1"/>
        <v>0</v>
      </c>
      <c r="G4" s="4">
        <f t="shared" si="1"/>
        <v>0</v>
      </c>
      <c r="H4" s="4">
        <f t="shared" si="1"/>
        <v>0</v>
      </c>
      <c r="I4" s="4">
        <f t="shared" si="1"/>
        <v>0</v>
      </c>
      <c r="J4" s="4">
        <f t="shared" si="1"/>
        <v>0</v>
      </c>
      <c r="K4" s="5">
        <f t="shared" si="1"/>
        <v>475473</v>
      </c>
    </row>
    <row r="5" spans="1:11">
      <c r="A5" s="67"/>
      <c r="B5" s="48" t="s">
        <v>4</v>
      </c>
      <c r="C5" s="9">
        <v>123711</v>
      </c>
      <c r="D5" s="8"/>
      <c r="E5" s="8"/>
      <c r="F5" s="9"/>
      <c r="G5" s="7"/>
      <c r="H5" s="8"/>
      <c r="I5" s="9"/>
      <c r="J5" s="9"/>
      <c r="K5" s="9">
        <f>SUM(C5:J5)</f>
        <v>123711</v>
      </c>
    </row>
    <row r="6" spans="1:11">
      <c r="A6" s="68"/>
      <c r="B6" s="49" t="s">
        <v>5</v>
      </c>
      <c r="C6" s="12">
        <v>64183</v>
      </c>
      <c r="D6" s="11">
        <v>5900</v>
      </c>
      <c r="E6" s="11"/>
      <c r="F6" s="12"/>
      <c r="G6" s="10"/>
      <c r="H6" s="11"/>
      <c r="I6" s="12"/>
      <c r="J6" s="12"/>
      <c r="K6" s="12">
        <f t="shared" ref="K6:K8" si="2">SUM(C6:J6)</f>
        <v>70083</v>
      </c>
    </row>
    <row r="7" spans="1:11">
      <c r="A7" s="68"/>
      <c r="B7" s="49" t="s">
        <v>6</v>
      </c>
      <c r="C7" s="12">
        <v>236753</v>
      </c>
      <c r="D7" s="11"/>
      <c r="E7" s="11"/>
      <c r="F7" s="12"/>
      <c r="G7" s="10"/>
      <c r="H7" s="11"/>
      <c r="I7" s="12"/>
      <c r="J7" s="12"/>
      <c r="K7" s="12">
        <f t="shared" si="2"/>
        <v>236753</v>
      </c>
    </row>
    <row r="8" spans="1:11" ht="15.75" thickBot="1">
      <c r="A8" s="69"/>
      <c r="B8" s="49" t="s">
        <v>7</v>
      </c>
      <c r="C8" s="12">
        <v>44926</v>
      </c>
      <c r="D8" s="11"/>
      <c r="E8" s="11"/>
      <c r="F8" s="12"/>
      <c r="G8" s="10"/>
      <c r="H8" s="11"/>
      <c r="I8" s="12"/>
      <c r="J8" s="12"/>
      <c r="K8" s="12">
        <f t="shared" si="2"/>
        <v>44926</v>
      </c>
    </row>
    <row r="9" spans="1:11" ht="15.75" thickBot="1">
      <c r="A9" s="3">
        <f>A4+1</f>
        <v>2</v>
      </c>
      <c r="B9" s="47" t="s">
        <v>8</v>
      </c>
      <c r="C9" s="4">
        <f>SUM(C10:C13)</f>
        <v>131711</v>
      </c>
      <c r="D9" s="5">
        <f>SUM(D10:D13)</f>
        <v>2700</v>
      </c>
      <c r="E9" s="4">
        <f t="shared" ref="E9:K9" si="3">SUM(E10:E13)</f>
        <v>0</v>
      </c>
      <c r="F9" s="4">
        <f t="shared" si="3"/>
        <v>0</v>
      </c>
      <c r="G9" s="4">
        <f t="shared" si="3"/>
        <v>0</v>
      </c>
      <c r="H9" s="4">
        <f t="shared" si="3"/>
        <v>0</v>
      </c>
      <c r="I9" s="4">
        <f t="shared" si="3"/>
        <v>0</v>
      </c>
      <c r="J9" s="4">
        <f t="shared" si="3"/>
        <v>0</v>
      </c>
      <c r="K9" s="5">
        <f t="shared" si="3"/>
        <v>134411</v>
      </c>
    </row>
    <row r="10" spans="1:11">
      <c r="A10" s="67"/>
      <c r="B10" s="50" t="s">
        <v>9</v>
      </c>
      <c r="C10" s="15">
        <v>29000</v>
      </c>
      <c r="D10" s="14">
        <v>2700</v>
      </c>
      <c r="E10" s="14"/>
      <c r="F10" s="15"/>
      <c r="G10" s="13"/>
      <c r="H10" s="14"/>
      <c r="I10" s="15"/>
      <c r="J10" s="15"/>
      <c r="K10" s="15">
        <f t="shared" ref="K10:K13" si="4">SUM(C10:J10)</f>
        <v>31700</v>
      </c>
    </row>
    <row r="11" spans="1:11">
      <c r="A11" s="68"/>
      <c r="B11" s="48" t="s">
        <v>10</v>
      </c>
      <c r="C11" s="9">
        <v>46959</v>
      </c>
      <c r="D11" s="8"/>
      <c r="E11" s="8"/>
      <c r="F11" s="9"/>
      <c r="G11" s="7"/>
      <c r="H11" s="8"/>
      <c r="I11" s="9"/>
      <c r="J11" s="9"/>
      <c r="K11" s="9">
        <f t="shared" si="4"/>
        <v>46959</v>
      </c>
    </row>
    <row r="12" spans="1:11">
      <c r="A12" s="68"/>
      <c r="B12" s="49" t="s">
        <v>11</v>
      </c>
      <c r="C12" s="12">
        <v>21452</v>
      </c>
      <c r="D12" s="11"/>
      <c r="E12" s="11"/>
      <c r="F12" s="12"/>
      <c r="G12" s="10"/>
      <c r="H12" s="11"/>
      <c r="I12" s="12"/>
      <c r="J12" s="12"/>
      <c r="K12" s="12">
        <f t="shared" si="4"/>
        <v>21452</v>
      </c>
    </row>
    <row r="13" spans="1:11" ht="15.75" thickBot="1">
      <c r="A13" s="69"/>
      <c r="B13" s="49" t="s">
        <v>12</v>
      </c>
      <c r="C13" s="12">
        <v>34300</v>
      </c>
      <c r="D13" s="11"/>
      <c r="E13" s="11"/>
      <c r="F13" s="12"/>
      <c r="G13" s="10"/>
      <c r="H13" s="11"/>
      <c r="I13" s="12"/>
      <c r="J13" s="12"/>
      <c r="K13" s="12">
        <f t="shared" si="4"/>
        <v>34300</v>
      </c>
    </row>
    <row r="14" spans="1:11" ht="15.75" thickBot="1">
      <c r="A14" s="3">
        <f>A9+1</f>
        <v>3</v>
      </c>
      <c r="B14" s="47" t="s">
        <v>13</v>
      </c>
      <c r="C14" s="4">
        <f>SUM(C15:C20)</f>
        <v>904717</v>
      </c>
      <c r="D14" s="5">
        <f>SUM(D15:D20)</f>
        <v>34500</v>
      </c>
      <c r="E14" s="4">
        <f t="shared" ref="E14:K14" si="5">SUM(E15:E20)</f>
        <v>0</v>
      </c>
      <c r="F14" s="4">
        <f t="shared" si="5"/>
        <v>0</v>
      </c>
      <c r="G14" s="4">
        <f t="shared" si="5"/>
        <v>0</v>
      </c>
      <c r="H14" s="4">
        <f t="shared" si="5"/>
        <v>0</v>
      </c>
      <c r="I14" s="4">
        <f t="shared" si="5"/>
        <v>0</v>
      </c>
      <c r="J14" s="4">
        <f t="shared" si="5"/>
        <v>0</v>
      </c>
      <c r="K14" s="5">
        <f t="shared" si="5"/>
        <v>939217</v>
      </c>
    </row>
    <row r="15" spans="1:11">
      <c r="A15" s="67"/>
      <c r="B15" s="48" t="s">
        <v>14</v>
      </c>
      <c r="C15" s="9">
        <v>16188</v>
      </c>
      <c r="D15" s="8"/>
      <c r="E15" s="8"/>
      <c r="F15" s="9"/>
      <c r="G15" s="7"/>
      <c r="H15" s="8"/>
      <c r="I15" s="9"/>
      <c r="J15" s="9"/>
      <c r="K15" s="9">
        <f t="shared" ref="K15:K20" si="6">SUM(C15:J15)</f>
        <v>16188</v>
      </c>
    </row>
    <row r="16" spans="1:11">
      <c r="A16" s="68"/>
      <c r="B16" s="49" t="s">
        <v>15</v>
      </c>
      <c r="C16" s="12">
        <v>70057</v>
      </c>
      <c r="D16" s="11">
        <v>45000</v>
      </c>
      <c r="E16" s="11"/>
      <c r="F16" s="12"/>
      <c r="G16" s="10"/>
      <c r="H16" s="11"/>
      <c r="I16" s="12"/>
      <c r="J16" s="12"/>
      <c r="K16" s="12">
        <f t="shared" si="6"/>
        <v>115057</v>
      </c>
    </row>
    <row r="17" spans="1:11">
      <c r="A17" s="68"/>
      <c r="B17" s="49" t="s">
        <v>16</v>
      </c>
      <c r="C17" s="12">
        <v>231142</v>
      </c>
      <c r="D17" s="11"/>
      <c r="E17" s="11"/>
      <c r="F17" s="12"/>
      <c r="G17" s="10"/>
      <c r="H17" s="11"/>
      <c r="I17" s="12"/>
      <c r="J17" s="12"/>
      <c r="K17" s="12">
        <f t="shared" si="6"/>
        <v>231142</v>
      </c>
    </row>
    <row r="18" spans="1:11">
      <c r="A18" s="68"/>
      <c r="B18" s="49" t="s">
        <v>17</v>
      </c>
      <c r="C18" s="12">
        <v>34186</v>
      </c>
      <c r="D18" s="11"/>
      <c r="E18" s="11"/>
      <c r="F18" s="12"/>
      <c r="G18" s="10"/>
      <c r="H18" s="11"/>
      <c r="I18" s="12"/>
      <c r="J18" s="12"/>
      <c r="K18" s="12">
        <f t="shared" si="6"/>
        <v>34186</v>
      </c>
    </row>
    <row r="19" spans="1:11">
      <c r="A19" s="68"/>
      <c r="B19" s="49" t="s">
        <v>18</v>
      </c>
      <c r="C19" s="12">
        <v>62785</v>
      </c>
      <c r="D19" s="11">
        <v>-15000</v>
      </c>
      <c r="E19" s="11"/>
      <c r="F19" s="12"/>
      <c r="G19" s="10"/>
      <c r="H19" s="11"/>
      <c r="I19" s="12"/>
      <c r="J19" s="12"/>
      <c r="K19" s="12">
        <f t="shared" si="6"/>
        <v>47785</v>
      </c>
    </row>
    <row r="20" spans="1:11" ht="15.75" thickBot="1">
      <c r="A20" s="69"/>
      <c r="B20" s="49" t="s">
        <v>19</v>
      </c>
      <c r="C20" s="12">
        <v>490359</v>
      </c>
      <c r="D20" s="11">
        <v>4500</v>
      </c>
      <c r="E20" s="11"/>
      <c r="F20" s="12"/>
      <c r="G20" s="10"/>
      <c r="H20" s="11"/>
      <c r="I20" s="12"/>
      <c r="J20" s="12"/>
      <c r="K20" s="12">
        <f t="shared" si="6"/>
        <v>494859</v>
      </c>
    </row>
    <row r="21" spans="1:11" ht="15.75" thickBot="1">
      <c r="A21" s="3">
        <f>A14+1</f>
        <v>4</v>
      </c>
      <c r="B21" s="47" t="s">
        <v>20</v>
      </c>
      <c r="C21" s="4">
        <f>C22+C25+C26+C30+C31</f>
        <v>253854</v>
      </c>
      <c r="D21" s="5">
        <f>D22+D25+D26+D30+D31</f>
        <v>0</v>
      </c>
      <c r="E21" s="4">
        <f t="shared" ref="E21:K21" si="7">E22+E25+E26+E30+E31</f>
        <v>0</v>
      </c>
      <c r="F21" s="4">
        <f t="shared" si="7"/>
        <v>0</v>
      </c>
      <c r="G21" s="4">
        <f t="shared" si="7"/>
        <v>0</v>
      </c>
      <c r="H21" s="4">
        <f t="shared" si="7"/>
        <v>0</v>
      </c>
      <c r="I21" s="4">
        <f t="shared" si="7"/>
        <v>0</v>
      </c>
      <c r="J21" s="4">
        <f t="shared" si="7"/>
        <v>0</v>
      </c>
      <c r="K21" s="5">
        <f t="shared" si="7"/>
        <v>253854</v>
      </c>
    </row>
    <row r="22" spans="1:11">
      <c r="A22" s="67"/>
      <c r="B22" s="48" t="s">
        <v>21</v>
      </c>
      <c r="C22" s="16">
        <f>C23+C24</f>
        <v>47938</v>
      </c>
      <c r="D22" s="17">
        <f>D23+D24</f>
        <v>0</v>
      </c>
      <c r="E22" s="16">
        <f t="shared" ref="E22:K22" si="8">E23+E24</f>
        <v>0</v>
      </c>
      <c r="F22" s="16">
        <f t="shared" si="8"/>
        <v>0</v>
      </c>
      <c r="G22" s="16">
        <f t="shared" si="8"/>
        <v>0</v>
      </c>
      <c r="H22" s="16">
        <f t="shared" si="8"/>
        <v>0</v>
      </c>
      <c r="I22" s="16">
        <f t="shared" si="8"/>
        <v>0</v>
      </c>
      <c r="J22" s="16">
        <f t="shared" si="8"/>
        <v>0</v>
      </c>
      <c r="K22" s="17">
        <f t="shared" si="8"/>
        <v>47938</v>
      </c>
    </row>
    <row r="23" spans="1:11">
      <c r="A23" s="68"/>
      <c r="B23" s="51" t="s">
        <v>22</v>
      </c>
      <c r="C23" s="12">
        <v>15230</v>
      </c>
      <c r="D23" s="11"/>
      <c r="E23" s="10"/>
      <c r="F23" s="10"/>
      <c r="G23" s="10"/>
      <c r="H23" s="10"/>
      <c r="I23" s="10"/>
      <c r="J23" s="10"/>
      <c r="K23" s="11">
        <f t="shared" ref="K23:K25" si="9">SUM(C23:J23)</f>
        <v>15230</v>
      </c>
    </row>
    <row r="24" spans="1:11">
      <c r="A24" s="68"/>
      <c r="B24" s="51" t="s">
        <v>23</v>
      </c>
      <c r="C24" s="12">
        <v>32708</v>
      </c>
      <c r="D24" s="11"/>
      <c r="E24" s="10"/>
      <c r="F24" s="10"/>
      <c r="G24" s="10"/>
      <c r="H24" s="10"/>
      <c r="I24" s="10"/>
      <c r="J24" s="10"/>
      <c r="K24" s="11">
        <f t="shared" si="9"/>
        <v>32708</v>
      </c>
    </row>
    <row r="25" spans="1:11">
      <c r="A25" s="68"/>
      <c r="B25" s="49" t="s">
        <v>24</v>
      </c>
      <c r="C25" s="21">
        <v>12701</v>
      </c>
      <c r="D25" s="20"/>
      <c r="E25" s="19"/>
      <c r="F25" s="19"/>
      <c r="G25" s="19"/>
      <c r="H25" s="19"/>
      <c r="I25" s="19"/>
      <c r="J25" s="19"/>
      <c r="K25" s="20">
        <f t="shared" si="9"/>
        <v>12701</v>
      </c>
    </row>
    <row r="26" spans="1:11">
      <c r="A26" s="68"/>
      <c r="B26" s="49" t="s">
        <v>25</v>
      </c>
      <c r="C26" s="19">
        <f>C27+C28+C29</f>
        <v>53850</v>
      </c>
      <c r="D26" s="20">
        <f>D27+D28+D29</f>
        <v>0</v>
      </c>
      <c r="E26" s="19">
        <f t="shared" ref="E26:K26" si="10">E27+E28+E29</f>
        <v>0</v>
      </c>
      <c r="F26" s="19">
        <f t="shared" si="10"/>
        <v>0</v>
      </c>
      <c r="G26" s="19">
        <f t="shared" si="10"/>
        <v>0</v>
      </c>
      <c r="H26" s="19">
        <f t="shared" si="10"/>
        <v>0</v>
      </c>
      <c r="I26" s="19">
        <f t="shared" si="10"/>
        <v>0</v>
      </c>
      <c r="J26" s="19">
        <f t="shared" si="10"/>
        <v>0</v>
      </c>
      <c r="K26" s="20">
        <f t="shared" si="10"/>
        <v>53850</v>
      </c>
    </row>
    <row r="27" spans="1:11">
      <c r="A27" s="68"/>
      <c r="B27" s="51" t="s">
        <v>26</v>
      </c>
      <c r="C27" s="12">
        <v>12250</v>
      </c>
      <c r="D27" s="11"/>
      <c r="E27" s="10"/>
      <c r="F27" s="10"/>
      <c r="G27" s="10"/>
      <c r="H27" s="10"/>
      <c r="I27" s="10"/>
      <c r="J27" s="10"/>
      <c r="K27" s="11">
        <f t="shared" ref="K27:K31" si="11">SUM(C27:J27)</f>
        <v>12250</v>
      </c>
    </row>
    <row r="28" spans="1:11">
      <c r="A28" s="68"/>
      <c r="B28" s="51" t="s">
        <v>27</v>
      </c>
      <c r="C28" s="12">
        <v>36600</v>
      </c>
      <c r="D28" s="11"/>
      <c r="E28" s="10"/>
      <c r="F28" s="10"/>
      <c r="G28" s="10"/>
      <c r="H28" s="10"/>
      <c r="I28" s="10"/>
      <c r="J28" s="10"/>
      <c r="K28" s="11">
        <f t="shared" si="11"/>
        <v>36600</v>
      </c>
    </row>
    <row r="29" spans="1:11">
      <c r="A29" s="68"/>
      <c r="B29" s="51" t="s">
        <v>28</v>
      </c>
      <c r="C29" s="12">
        <v>5000</v>
      </c>
      <c r="D29" s="11"/>
      <c r="E29" s="10"/>
      <c r="F29" s="10"/>
      <c r="G29" s="10"/>
      <c r="H29" s="10"/>
      <c r="I29" s="10"/>
      <c r="J29" s="10"/>
      <c r="K29" s="11">
        <f t="shared" si="11"/>
        <v>5000</v>
      </c>
    </row>
    <row r="30" spans="1:11">
      <c r="A30" s="68"/>
      <c r="B30" s="49" t="s">
        <v>29</v>
      </c>
      <c r="C30" s="21">
        <v>90260</v>
      </c>
      <c r="D30" s="20"/>
      <c r="E30" s="19"/>
      <c r="F30" s="19"/>
      <c r="G30" s="19"/>
      <c r="H30" s="19"/>
      <c r="I30" s="19"/>
      <c r="J30" s="19"/>
      <c r="K30" s="20">
        <f t="shared" si="11"/>
        <v>90260</v>
      </c>
    </row>
    <row r="31" spans="1:11" ht="15.75" thickBot="1">
      <c r="A31" s="69"/>
      <c r="B31" s="49" t="s">
        <v>30</v>
      </c>
      <c r="C31" s="21">
        <v>49105</v>
      </c>
      <c r="D31" s="20"/>
      <c r="E31" s="19"/>
      <c r="F31" s="19"/>
      <c r="G31" s="19"/>
      <c r="H31" s="19"/>
      <c r="I31" s="19"/>
      <c r="J31" s="19"/>
      <c r="K31" s="20">
        <f t="shared" si="11"/>
        <v>49105</v>
      </c>
    </row>
    <row r="32" spans="1:11" ht="15.75" thickBot="1">
      <c r="A32" s="3">
        <f>A21+1</f>
        <v>5</v>
      </c>
      <c r="B32" s="47" t="s">
        <v>31</v>
      </c>
      <c r="C32" s="6">
        <v>186099</v>
      </c>
      <c r="D32" s="5">
        <f>D33+D34</f>
        <v>0</v>
      </c>
      <c r="E32" s="4">
        <f t="shared" ref="E32:K32" si="12">E33+E34</f>
        <v>0</v>
      </c>
      <c r="F32" s="4">
        <f t="shared" si="12"/>
        <v>0</v>
      </c>
      <c r="G32" s="4">
        <f t="shared" si="12"/>
        <v>0</v>
      </c>
      <c r="H32" s="4">
        <f t="shared" si="12"/>
        <v>0</v>
      </c>
      <c r="I32" s="4">
        <f t="shared" si="12"/>
        <v>0</v>
      </c>
      <c r="J32" s="4">
        <f t="shared" si="12"/>
        <v>0</v>
      </c>
      <c r="K32" s="5">
        <f t="shared" si="12"/>
        <v>186099</v>
      </c>
    </row>
    <row r="33" spans="1:16">
      <c r="A33" s="67"/>
      <c r="B33" s="48" t="s">
        <v>32</v>
      </c>
      <c r="C33" s="9">
        <v>183599</v>
      </c>
      <c r="D33" s="8"/>
      <c r="E33" s="8"/>
      <c r="F33" s="9"/>
      <c r="G33" s="7"/>
      <c r="H33" s="8"/>
      <c r="I33" s="9"/>
      <c r="J33" s="9"/>
      <c r="K33" s="9">
        <f t="shared" ref="K33:K34" si="13">SUM(C33:J33)</f>
        <v>183599</v>
      </c>
    </row>
    <row r="34" spans="1:16" ht="15.75" thickBot="1">
      <c r="A34" s="69"/>
      <c r="B34" s="49" t="s">
        <v>33</v>
      </c>
      <c r="C34" s="12">
        <v>2500</v>
      </c>
      <c r="D34" s="11"/>
      <c r="E34" s="11"/>
      <c r="F34" s="12"/>
      <c r="G34" s="10"/>
      <c r="H34" s="11"/>
      <c r="I34" s="12"/>
      <c r="J34" s="12"/>
      <c r="K34" s="12">
        <f t="shared" si="13"/>
        <v>2500</v>
      </c>
    </row>
    <row r="35" spans="1:16" ht="15.75" thickBot="1">
      <c r="A35" s="3">
        <f>A32+1</f>
        <v>6</v>
      </c>
      <c r="B35" s="47" t="s">
        <v>34</v>
      </c>
      <c r="C35" s="6">
        <v>1274905</v>
      </c>
      <c r="D35" s="5">
        <f>D36+D39+D40</f>
        <v>0</v>
      </c>
      <c r="E35" s="4">
        <f t="shared" ref="E35:K35" si="14">E36+E39+E40</f>
        <v>0</v>
      </c>
      <c r="F35" s="4">
        <f t="shared" si="14"/>
        <v>0</v>
      </c>
      <c r="G35" s="4">
        <f t="shared" si="14"/>
        <v>0</v>
      </c>
      <c r="H35" s="4">
        <f t="shared" si="14"/>
        <v>0</v>
      </c>
      <c r="I35" s="4">
        <f t="shared" si="14"/>
        <v>0</v>
      </c>
      <c r="J35" s="4">
        <f t="shared" si="14"/>
        <v>0</v>
      </c>
      <c r="K35" s="5">
        <f t="shared" si="14"/>
        <v>1274905</v>
      </c>
    </row>
    <row r="36" spans="1:16">
      <c r="A36" s="70"/>
      <c r="B36" s="50" t="s">
        <v>35</v>
      </c>
      <c r="C36" s="24">
        <v>1261505</v>
      </c>
      <c r="D36" s="23">
        <f>D37+D38</f>
        <v>0</v>
      </c>
      <c r="E36" s="22">
        <f t="shared" ref="E36:K36" si="15">E37+E38</f>
        <v>0</v>
      </c>
      <c r="F36" s="22">
        <f t="shared" si="15"/>
        <v>0</v>
      </c>
      <c r="G36" s="22">
        <f t="shared" si="15"/>
        <v>0</v>
      </c>
      <c r="H36" s="22">
        <f t="shared" si="15"/>
        <v>0</v>
      </c>
      <c r="I36" s="22">
        <f t="shared" si="15"/>
        <v>0</v>
      </c>
      <c r="J36" s="22">
        <f t="shared" si="15"/>
        <v>0</v>
      </c>
      <c r="K36" s="23">
        <f t="shared" si="15"/>
        <v>1261505</v>
      </c>
    </row>
    <row r="37" spans="1:16">
      <c r="A37" s="71"/>
      <c r="B37" s="52" t="s">
        <v>36</v>
      </c>
      <c r="C37" s="27">
        <v>1082505</v>
      </c>
      <c r="D37" s="26"/>
      <c r="E37" s="26"/>
      <c r="F37" s="27"/>
      <c r="G37" s="25"/>
      <c r="H37" s="26"/>
      <c r="I37" s="27"/>
      <c r="J37" s="27"/>
      <c r="K37" s="27">
        <f t="shared" ref="K37:K40" si="16">SUM(C37:J37)</f>
        <v>1082505</v>
      </c>
    </row>
    <row r="38" spans="1:16">
      <c r="A38" s="71"/>
      <c r="B38" s="52" t="s">
        <v>37</v>
      </c>
      <c r="C38" s="27">
        <v>179000</v>
      </c>
      <c r="D38" s="26"/>
      <c r="E38" s="26"/>
      <c r="F38" s="27"/>
      <c r="G38" s="25"/>
      <c r="H38" s="26"/>
      <c r="I38" s="27"/>
      <c r="J38" s="27"/>
      <c r="K38" s="27">
        <f t="shared" si="16"/>
        <v>179000</v>
      </c>
    </row>
    <row r="39" spans="1:16">
      <c r="A39" s="71"/>
      <c r="B39" s="53" t="s">
        <v>38</v>
      </c>
      <c r="C39" s="30">
        <v>0</v>
      </c>
      <c r="D39" s="29"/>
      <c r="E39" s="29"/>
      <c r="F39" s="30"/>
      <c r="G39" s="28"/>
      <c r="H39" s="29"/>
      <c r="I39" s="30"/>
      <c r="J39" s="30"/>
      <c r="K39" s="30">
        <f t="shared" si="16"/>
        <v>0</v>
      </c>
    </row>
    <row r="40" spans="1:16" ht="15.75" thickBot="1">
      <c r="A40" s="72"/>
      <c r="B40" s="54" t="s">
        <v>39</v>
      </c>
      <c r="C40" s="33">
        <v>13400</v>
      </c>
      <c r="D40" s="32"/>
      <c r="E40" s="32"/>
      <c r="F40" s="33"/>
      <c r="G40" s="31"/>
      <c r="H40" s="32"/>
      <c r="I40" s="33"/>
      <c r="J40" s="33"/>
      <c r="K40" s="33">
        <f t="shared" si="16"/>
        <v>13400</v>
      </c>
    </row>
    <row r="41" spans="1:16" ht="15.75" thickBot="1">
      <c r="A41" s="3">
        <f>A35+1</f>
        <v>7</v>
      </c>
      <c r="B41" s="47" t="s">
        <v>40</v>
      </c>
      <c r="C41" s="4">
        <f>C42+C46</f>
        <v>429698</v>
      </c>
      <c r="D41" s="5">
        <f>D42+D46</f>
        <v>18360</v>
      </c>
      <c r="E41" s="4">
        <f t="shared" ref="E41:K41" si="17">E42+E46</f>
        <v>0</v>
      </c>
      <c r="F41" s="4">
        <f t="shared" si="17"/>
        <v>0</v>
      </c>
      <c r="G41" s="4">
        <f t="shared" si="17"/>
        <v>0</v>
      </c>
      <c r="H41" s="4">
        <f t="shared" si="17"/>
        <v>0</v>
      </c>
      <c r="I41" s="4">
        <f t="shared" si="17"/>
        <v>0</v>
      </c>
      <c r="J41" s="4">
        <f t="shared" si="17"/>
        <v>0</v>
      </c>
      <c r="K41" s="5">
        <f t="shared" si="17"/>
        <v>448058</v>
      </c>
    </row>
    <row r="42" spans="1:16">
      <c r="A42" s="70"/>
      <c r="B42" s="50" t="s">
        <v>41</v>
      </c>
      <c r="C42" s="22">
        <f>C43+C44+C45</f>
        <v>152156</v>
      </c>
      <c r="D42" s="23">
        <f>D43+D44+D45</f>
        <v>0</v>
      </c>
      <c r="E42" s="22">
        <f t="shared" ref="E42:K42" si="18">E43+E44+E45</f>
        <v>0</v>
      </c>
      <c r="F42" s="22">
        <f t="shared" si="18"/>
        <v>0</v>
      </c>
      <c r="G42" s="22">
        <f t="shared" si="18"/>
        <v>0</v>
      </c>
      <c r="H42" s="22">
        <f t="shared" si="18"/>
        <v>0</v>
      </c>
      <c r="I42" s="22">
        <f t="shared" si="18"/>
        <v>0</v>
      </c>
      <c r="J42" s="22">
        <f t="shared" si="18"/>
        <v>0</v>
      </c>
      <c r="K42" s="23">
        <f t="shared" si="18"/>
        <v>152156</v>
      </c>
    </row>
    <row r="43" spans="1:16">
      <c r="A43" s="71"/>
      <c r="B43" s="55" t="s">
        <v>42</v>
      </c>
      <c r="C43" s="36">
        <v>48380</v>
      </c>
      <c r="D43" s="35"/>
      <c r="E43" s="35"/>
      <c r="F43" s="36"/>
      <c r="G43" s="34"/>
      <c r="H43" s="35"/>
      <c r="I43" s="36"/>
      <c r="J43" s="36"/>
      <c r="K43" s="36">
        <f t="shared" ref="K43:K45" si="19">SUM(C43:J43)</f>
        <v>48380</v>
      </c>
    </row>
    <row r="44" spans="1:16">
      <c r="A44" s="71"/>
      <c r="B44" s="55" t="s">
        <v>43</v>
      </c>
      <c r="C44" s="36">
        <v>74376</v>
      </c>
      <c r="D44" s="35"/>
      <c r="E44" s="35"/>
      <c r="F44" s="36"/>
      <c r="G44" s="34"/>
      <c r="H44" s="35"/>
      <c r="I44" s="36"/>
      <c r="J44" s="36"/>
      <c r="K44" s="36">
        <f t="shared" si="19"/>
        <v>74376</v>
      </c>
    </row>
    <row r="45" spans="1:16">
      <c r="A45" s="71"/>
      <c r="B45" s="55" t="s">
        <v>44</v>
      </c>
      <c r="C45" s="36">
        <v>29400</v>
      </c>
      <c r="D45" s="35"/>
      <c r="E45" s="35"/>
      <c r="F45" s="36"/>
      <c r="G45" s="34"/>
      <c r="H45" s="35"/>
      <c r="I45" s="36"/>
      <c r="J45" s="36"/>
      <c r="K45" s="36">
        <f t="shared" si="19"/>
        <v>29400</v>
      </c>
    </row>
    <row r="46" spans="1:16">
      <c r="A46" s="71"/>
      <c r="B46" s="53" t="s">
        <v>45</v>
      </c>
      <c r="C46" s="28">
        <f>C47+C48</f>
        <v>277542</v>
      </c>
      <c r="D46" s="29">
        <f>D47+D48</f>
        <v>18360</v>
      </c>
      <c r="E46" s="28">
        <f t="shared" ref="E46:K46" si="20">E47+E48</f>
        <v>0</v>
      </c>
      <c r="F46" s="28">
        <f t="shared" si="20"/>
        <v>0</v>
      </c>
      <c r="G46" s="28">
        <f t="shared" si="20"/>
        <v>0</v>
      </c>
      <c r="H46" s="28">
        <f t="shared" si="20"/>
        <v>0</v>
      </c>
      <c r="I46" s="28">
        <f t="shared" si="20"/>
        <v>0</v>
      </c>
      <c r="J46" s="28">
        <f t="shared" si="20"/>
        <v>0</v>
      </c>
      <c r="K46" s="29">
        <f t="shared" si="20"/>
        <v>295902</v>
      </c>
    </row>
    <row r="47" spans="1:16">
      <c r="A47" s="71"/>
      <c r="B47" s="55" t="s">
        <v>46</v>
      </c>
      <c r="C47" s="36">
        <v>16078</v>
      </c>
      <c r="D47" s="35"/>
      <c r="E47" s="35"/>
      <c r="F47" s="36"/>
      <c r="G47" s="34"/>
      <c r="H47" s="35"/>
      <c r="I47" s="36"/>
      <c r="J47" s="36"/>
      <c r="K47" s="36">
        <f t="shared" ref="K47:K49" si="21">SUM(C47:J47)</f>
        <v>16078</v>
      </c>
    </row>
    <row r="48" spans="1:16" ht="15.75" thickBot="1">
      <c r="A48" s="72"/>
      <c r="B48" s="55" t="s">
        <v>47</v>
      </c>
      <c r="C48" s="36">
        <v>261464</v>
      </c>
      <c r="D48" s="35">
        <f>11730+65000-58370</f>
        <v>18360</v>
      </c>
      <c r="E48" s="35"/>
      <c r="F48" s="36"/>
      <c r="G48" s="34"/>
      <c r="H48" s="35"/>
      <c r="I48" s="36"/>
      <c r="J48" s="36"/>
      <c r="K48" s="36">
        <f t="shared" si="21"/>
        <v>279824</v>
      </c>
      <c r="O48" s="66"/>
      <c r="P48" s="66"/>
    </row>
    <row r="49" spans="1:20" ht="15.75" thickBot="1">
      <c r="A49" s="3">
        <f>A41+1</f>
        <v>8</v>
      </c>
      <c r="B49" s="47" t="s">
        <v>48</v>
      </c>
      <c r="C49" s="6">
        <v>65000</v>
      </c>
      <c r="D49" s="5"/>
      <c r="E49" s="5"/>
      <c r="F49" s="6"/>
      <c r="G49" s="4"/>
      <c r="H49" s="5"/>
      <c r="I49" s="6"/>
      <c r="J49" s="6"/>
      <c r="K49" s="6">
        <f t="shared" si="21"/>
        <v>65000</v>
      </c>
    </row>
    <row r="50" spans="1:20" ht="15.75" thickBot="1">
      <c r="A50" s="3">
        <f>A49+1</f>
        <v>9</v>
      </c>
      <c r="B50" s="47" t="s">
        <v>49</v>
      </c>
      <c r="C50" s="6">
        <v>6073178</v>
      </c>
      <c r="D50" s="5">
        <f>D51+D52+D53+D54+D57+D58+D59+D60</f>
        <v>-67170</v>
      </c>
      <c r="E50" s="4">
        <f t="shared" ref="E50:K50" si="22">E51+E52+E53+E54+E57+E58+E59+E60</f>
        <v>0</v>
      </c>
      <c r="F50" s="4">
        <f t="shared" si="22"/>
        <v>0</v>
      </c>
      <c r="G50" s="4">
        <f t="shared" si="22"/>
        <v>0</v>
      </c>
      <c r="H50" s="4">
        <f t="shared" si="22"/>
        <v>0</v>
      </c>
      <c r="I50" s="4">
        <f t="shared" si="22"/>
        <v>0</v>
      </c>
      <c r="J50" s="4">
        <f t="shared" si="22"/>
        <v>0</v>
      </c>
      <c r="K50" s="5">
        <f t="shared" si="22"/>
        <v>6006008</v>
      </c>
    </row>
    <row r="51" spans="1:20">
      <c r="A51" s="67"/>
      <c r="B51" s="48" t="s">
        <v>50</v>
      </c>
      <c r="C51" s="18">
        <v>1753891</v>
      </c>
      <c r="D51" s="23">
        <v>25064</v>
      </c>
      <c r="E51" s="23"/>
      <c r="F51" s="18"/>
      <c r="G51" s="23"/>
      <c r="H51" s="23"/>
      <c r="I51" s="18"/>
      <c r="J51" s="18"/>
      <c r="K51" s="18">
        <f t="shared" ref="K51:K53" si="23">SUM(C51:J51)</f>
        <v>1778955</v>
      </c>
      <c r="R51" s="66"/>
    </row>
    <row r="52" spans="1:20">
      <c r="A52" s="68"/>
      <c r="B52" s="49" t="s">
        <v>51</v>
      </c>
      <c r="C52" s="21">
        <v>2396009</v>
      </c>
      <c r="D52" s="29">
        <f>8800-93976</f>
        <v>-85176</v>
      </c>
      <c r="E52" s="29"/>
      <c r="F52" s="21"/>
      <c r="G52" s="29"/>
      <c r="H52" s="29"/>
      <c r="I52" s="21"/>
      <c r="J52" s="21"/>
      <c r="K52" s="21">
        <f t="shared" si="23"/>
        <v>2310833</v>
      </c>
      <c r="R52" s="66"/>
    </row>
    <row r="53" spans="1:20">
      <c r="A53" s="68"/>
      <c r="B53" s="49" t="s">
        <v>52</v>
      </c>
      <c r="C53" s="21">
        <v>699186</v>
      </c>
      <c r="D53" s="29"/>
      <c r="E53" s="29"/>
      <c r="F53" s="21"/>
      <c r="G53" s="29"/>
      <c r="H53" s="29"/>
      <c r="I53" s="21"/>
      <c r="J53" s="21"/>
      <c r="K53" s="21">
        <f t="shared" si="23"/>
        <v>699186</v>
      </c>
    </row>
    <row r="54" spans="1:20">
      <c r="A54" s="68"/>
      <c r="B54" s="49" t="s">
        <v>53</v>
      </c>
      <c r="C54" s="21">
        <v>386719</v>
      </c>
      <c r="D54" s="29">
        <f>D55+D56</f>
        <v>-7058</v>
      </c>
      <c r="E54" s="29">
        <f t="shared" ref="E54:K54" si="24">E55+E56</f>
        <v>0</v>
      </c>
      <c r="F54" s="29">
        <f t="shared" si="24"/>
        <v>0</v>
      </c>
      <c r="G54" s="29">
        <f t="shared" si="24"/>
        <v>0</v>
      </c>
      <c r="H54" s="29">
        <f t="shared" si="24"/>
        <v>0</v>
      </c>
      <c r="I54" s="29">
        <f t="shared" si="24"/>
        <v>0</v>
      </c>
      <c r="J54" s="29">
        <f t="shared" si="24"/>
        <v>0</v>
      </c>
      <c r="K54" s="29">
        <f t="shared" si="24"/>
        <v>379661</v>
      </c>
    </row>
    <row r="55" spans="1:20">
      <c r="A55" s="68"/>
      <c r="B55" s="51" t="s">
        <v>54</v>
      </c>
      <c r="C55" s="12">
        <v>170673</v>
      </c>
      <c r="D55" s="35">
        <v>-7058</v>
      </c>
      <c r="E55" s="35"/>
      <c r="F55" s="12"/>
      <c r="G55" s="35"/>
      <c r="H55" s="35"/>
      <c r="I55" s="64"/>
      <c r="J55" s="64"/>
      <c r="K55" s="12">
        <f t="shared" ref="K55:K60" si="25">SUM(C55:J55)</f>
        <v>163615</v>
      </c>
      <c r="R55" s="66"/>
    </row>
    <row r="56" spans="1:20">
      <c r="A56" s="68"/>
      <c r="B56" s="51" t="s">
        <v>55</v>
      </c>
      <c r="C56" s="12">
        <v>216046</v>
      </c>
      <c r="D56" s="35"/>
      <c r="E56" s="35"/>
      <c r="F56" s="12"/>
      <c r="G56" s="35"/>
      <c r="H56" s="35"/>
      <c r="I56" s="64"/>
      <c r="J56" s="64"/>
      <c r="K56" s="12">
        <f t="shared" si="25"/>
        <v>216046</v>
      </c>
      <c r="R56" s="66"/>
    </row>
    <row r="57" spans="1:20">
      <c r="A57" s="68"/>
      <c r="B57" s="49" t="s">
        <v>56</v>
      </c>
      <c r="C57" s="12">
        <v>249250</v>
      </c>
      <c r="D57" s="29"/>
      <c r="E57" s="29"/>
      <c r="F57" s="12"/>
      <c r="G57" s="29"/>
      <c r="H57" s="29"/>
      <c r="I57" s="21"/>
      <c r="J57" s="21"/>
      <c r="K57" s="12">
        <f t="shared" si="25"/>
        <v>249250</v>
      </c>
    </row>
    <row r="58" spans="1:20">
      <c r="A58" s="68"/>
      <c r="B58" s="49" t="s">
        <v>57</v>
      </c>
      <c r="C58" s="12">
        <v>0</v>
      </c>
      <c r="D58" s="29"/>
      <c r="E58" s="29"/>
      <c r="F58" s="12"/>
      <c r="G58" s="29"/>
      <c r="H58" s="29"/>
      <c r="I58" s="21"/>
      <c r="J58" s="21"/>
      <c r="K58" s="12">
        <f t="shared" si="25"/>
        <v>0</v>
      </c>
      <c r="T58" s="66"/>
    </row>
    <row r="59" spans="1:20">
      <c r="A59" s="68"/>
      <c r="B59" s="49" t="s">
        <v>58</v>
      </c>
      <c r="C59" s="12">
        <v>529566</v>
      </c>
      <c r="D59" s="29"/>
      <c r="E59" s="29"/>
      <c r="F59" s="12"/>
      <c r="G59" s="29"/>
      <c r="H59" s="29"/>
      <c r="I59" s="21"/>
      <c r="J59" s="21"/>
      <c r="K59" s="12">
        <f t="shared" si="25"/>
        <v>529566</v>
      </c>
    </row>
    <row r="60" spans="1:20" ht="15.75" thickBot="1">
      <c r="A60" s="69"/>
      <c r="B60" s="49" t="s">
        <v>59</v>
      </c>
      <c r="C60" s="12">
        <v>58557</v>
      </c>
      <c r="D60" s="29"/>
      <c r="E60" s="29"/>
      <c r="F60" s="12"/>
      <c r="G60" s="29"/>
      <c r="H60" s="29"/>
      <c r="I60" s="21"/>
      <c r="J60" s="21"/>
      <c r="K60" s="12">
        <f t="shared" si="25"/>
        <v>58557</v>
      </c>
    </row>
    <row r="61" spans="1:20" ht="15.75" thickBot="1">
      <c r="A61" s="3">
        <f>A50+1</f>
        <v>10</v>
      </c>
      <c r="B61" s="47" t="s">
        <v>60</v>
      </c>
      <c r="C61" s="4">
        <f>C62+C66</f>
        <v>245470</v>
      </c>
      <c r="D61" s="5">
        <f>D62+D66</f>
        <v>0</v>
      </c>
      <c r="E61" s="4">
        <f t="shared" ref="E61:K61" si="26">E62+E66</f>
        <v>0</v>
      </c>
      <c r="F61" s="4">
        <f t="shared" si="26"/>
        <v>0</v>
      </c>
      <c r="G61" s="4">
        <f t="shared" si="26"/>
        <v>0</v>
      </c>
      <c r="H61" s="4">
        <f t="shared" si="26"/>
        <v>0</v>
      </c>
      <c r="I61" s="4">
        <f t="shared" si="26"/>
        <v>0</v>
      </c>
      <c r="J61" s="4">
        <f t="shared" si="26"/>
        <v>0</v>
      </c>
      <c r="K61" s="5">
        <f t="shared" si="26"/>
        <v>245470</v>
      </c>
    </row>
    <row r="62" spans="1:20">
      <c r="A62" s="67"/>
      <c r="B62" s="50" t="s">
        <v>61</v>
      </c>
      <c r="C62" s="22">
        <f>C63+C64+C65</f>
        <v>142000</v>
      </c>
      <c r="D62" s="23">
        <f>D63+D64+D65</f>
        <v>0</v>
      </c>
      <c r="E62" s="22">
        <f t="shared" ref="E62:K62" si="27">E63+E64+E65</f>
        <v>0</v>
      </c>
      <c r="F62" s="22">
        <f t="shared" si="27"/>
        <v>0</v>
      </c>
      <c r="G62" s="22">
        <f t="shared" si="27"/>
        <v>0</v>
      </c>
      <c r="H62" s="22">
        <f t="shared" si="27"/>
        <v>0</v>
      </c>
      <c r="I62" s="22">
        <f t="shared" si="27"/>
        <v>0</v>
      </c>
      <c r="J62" s="22">
        <f t="shared" si="27"/>
        <v>0</v>
      </c>
      <c r="K62" s="23">
        <f t="shared" si="27"/>
        <v>142000</v>
      </c>
    </row>
    <row r="63" spans="1:20">
      <c r="A63" s="68"/>
      <c r="B63" s="56" t="s">
        <v>62</v>
      </c>
      <c r="C63" s="39">
        <v>92000</v>
      </c>
      <c r="D63" s="38"/>
      <c r="E63" s="38"/>
      <c r="F63" s="39"/>
      <c r="G63" s="37"/>
      <c r="H63" s="38"/>
      <c r="I63" s="39"/>
      <c r="J63" s="39"/>
      <c r="K63" s="39">
        <f t="shared" ref="K63:K66" si="28">SUM(C63:J63)</f>
        <v>92000</v>
      </c>
    </row>
    <row r="64" spans="1:20">
      <c r="A64" s="68"/>
      <c r="B64" s="56" t="s">
        <v>63</v>
      </c>
      <c r="C64" s="39">
        <v>25000</v>
      </c>
      <c r="D64" s="38"/>
      <c r="E64" s="38"/>
      <c r="F64" s="39"/>
      <c r="G64" s="37"/>
      <c r="H64" s="38"/>
      <c r="I64" s="39"/>
      <c r="J64" s="39"/>
      <c r="K64" s="39">
        <f t="shared" si="28"/>
        <v>25000</v>
      </c>
    </row>
    <row r="65" spans="1:11">
      <c r="A65" s="68"/>
      <c r="B65" s="56" t="s">
        <v>64</v>
      </c>
      <c r="C65" s="39">
        <v>25000</v>
      </c>
      <c r="D65" s="38"/>
      <c r="E65" s="38"/>
      <c r="F65" s="39"/>
      <c r="G65" s="37"/>
      <c r="H65" s="38"/>
      <c r="I65" s="39"/>
      <c r="J65" s="39"/>
      <c r="K65" s="39">
        <f t="shared" si="28"/>
        <v>25000</v>
      </c>
    </row>
    <row r="66" spans="1:11" ht="15.75" thickBot="1">
      <c r="A66" s="69"/>
      <c r="B66" s="49" t="s">
        <v>65</v>
      </c>
      <c r="C66" s="21">
        <v>103470</v>
      </c>
      <c r="D66" s="20"/>
      <c r="E66" s="32"/>
      <c r="F66" s="21"/>
      <c r="G66" s="19"/>
      <c r="H66" s="32"/>
      <c r="I66" s="21"/>
      <c r="J66" s="21"/>
      <c r="K66" s="21">
        <f t="shared" si="28"/>
        <v>103470</v>
      </c>
    </row>
    <row r="67" spans="1:11" ht="15.75" thickBot="1">
      <c r="A67" s="3">
        <f>A61+1</f>
        <v>11</v>
      </c>
      <c r="B67" s="47" t="s">
        <v>66</v>
      </c>
      <c r="C67" s="6">
        <v>385897</v>
      </c>
      <c r="D67" s="5">
        <f>D68+D74+D78</f>
        <v>3000</v>
      </c>
      <c r="E67" s="4">
        <f t="shared" ref="E67:K67" si="29">E68+E74+E78</f>
        <v>0</v>
      </c>
      <c r="F67" s="4">
        <f t="shared" si="29"/>
        <v>0</v>
      </c>
      <c r="G67" s="4">
        <f t="shared" si="29"/>
        <v>0</v>
      </c>
      <c r="H67" s="4">
        <f t="shared" si="29"/>
        <v>0</v>
      </c>
      <c r="I67" s="4">
        <f t="shared" si="29"/>
        <v>0</v>
      </c>
      <c r="J67" s="4">
        <f t="shared" si="29"/>
        <v>0</v>
      </c>
      <c r="K67" s="5">
        <f t="shared" si="29"/>
        <v>388897</v>
      </c>
    </row>
    <row r="68" spans="1:11">
      <c r="A68" s="67"/>
      <c r="B68" s="50" t="s">
        <v>67</v>
      </c>
      <c r="C68" s="24">
        <v>331897</v>
      </c>
      <c r="D68" s="23">
        <f>D69+D70+D71+D72+D73</f>
        <v>3000</v>
      </c>
      <c r="E68" s="22">
        <f t="shared" ref="E68:K68" si="30">E69+E70+E71+E72+E73</f>
        <v>0</v>
      </c>
      <c r="F68" s="22">
        <f t="shared" si="30"/>
        <v>0</v>
      </c>
      <c r="G68" s="22">
        <f t="shared" si="30"/>
        <v>0</v>
      </c>
      <c r="H68" s="22">
        <f t="shared" si="30"/>
        <v>0</v>
      </c>
      <c r="I68" s="22">
        <f t="shared" si="30"/>
        <v>0</v>
      </c>
      <c r="J68" s="22">
        <f t="shared" si="30"/>
        <v>0</v>
      </c>
      <c r="K68" s="23">
        <f t="shared" si="30"/>
        <v>334897</v>
      </c>
    </row>
    <row r="69" spans="1:11" ht="15.75" customHeight="1">
      <c r="A69" s="68"/>
      <c r="B69" s="57" t="s">
        <v>68</v>
      </c>
      <c r="C69" s="9">
        <v>82600</v>
      </c>
      <c r="D69" s="8"/>
      <c r="E69" s="8"/>
      <c r="F69" s="9"/>
      <c r="G69" s="7"/>
      <c r="H69" s="8"/>
      <c r="I69" s="9"/>
      <c r="J69" s="9"/>
      <c r="K69" s="9">
        <f t="shared" ref="K69:K73" si="31">SUM(C69:J69)</f>
        <v>82600</v>
      </c>
    </row>
    <row r="70" spans="1:11" ht="15.75" customHeight="1">
      <c r="A70" s="68"/>
      <c r="B70" s="57" t="s">
        <v>69</v>
      </c>
      <c r="C70" s="12">
        <v>74463</v>
      </c>
      <c r="D70" s="11">
        <v>3000</v>
      </c>
      <c r="E70" s="11"/>
      <c r="F70" s="12"/>
      <c r="G70" s="10"/>
      <c r="H70" s="11"/>
      <c r="I70" s="12"/>
      <c r="J70" s="12"/>
      <c r="K70" s="12">
        <f t="shared" si="31"/>
        <v>77463</v>
      </c>
    </row>
    <row r="71" spans="1:11" ht="15.75" customHeight="1">
      <c r="A71" s="68"/>
      <c r="B71" s="57" t="s">
        <v>70</v>
      </c>
      <c r="C71" s="12">
        <v>65562</v>
      </c>
      <c r="D71" s="11"/>
      <c r="E71" s="11"/>
      <c r="F71" s="12"/>
      <c r="G71" s="10"/>
      <c r="H71" s="11"/>
      <c r="I71" s="12"/>
      <c r="J71" s="12"/>
      <c r="K71" s="12">
        <f t="shared" si="31"/>
        <v>65562</v>
      </c>
    </row>
    <row r="72" spans="1:11" ht="15.75" customHeight="1">
      <c r="A72" s="68"/>
      <c r="B72" s="58" t="s">
        <v>71</v>
      </c>
      <c r="C72" s="12">
        <v>24031</v>
      </c>
      <c r="D72" s="11"/>
      <c r="E72" s="11"/>
      <c r="F72" s="12"/>
      <c r="G72" s="10"/>
      <c r="H72" s="11"/>
      <c r="I72" s="12"/>
      <c r="J72" s="12"/>
      <c r="K72" s="12">
        <f t="shared" si="31"/>
        <v>24031</v>
      </c>
    </row>
    <row r="73" spans="1:11" ht="15.75" customHeight="1">
      <c r="A73" s="68"/>
      <c r="B73" s="58" t="s">
        <v>72</v>
      </c>
      <c r="C73" s="12">
        <v>85241</v>
      </c>
      <c r="D73" s="11"/>
      <c r="E73" s="11"/>
      <c r="F73" s="12"/>
      <c r="G73" s="10"/>
      <c r="H73" s="11"/>
      <c r="I73" s="12"/>
      <c r="J73" s="12"/>
      <c r="K73" s="12">
        <f t="shared" si="31"/>
        <v>85241</v>
      </c>
    </row>
    <row r="74" spans="1:11">
      <c r="A74" s="68"/>
      <c r="B74" s="53" t="s">
        <v>73</v>
      </c>
      <c r="C74" s="19">
        <f>C75+C76+C77</f>
        <v>32000</v>
      </c>
      <c r="D74" s="20">
        <f>D75+D76+D77</f>
        <v>0</v>
      </c>
      <c r="E74" s="19">
        <f t="shared" ref="E74:K74" si="32">E75+E76+E77</f>
        <v>0</v>
      </c>
      <c r="F74" s="19">
        <f t="shared" si="32"/>
        <v>0</v>
      </c>
      <c r="G74" s="19">
        <f t="shared" si="32"/>
        <v>0</v>
      </c>
      <c r="H74" s="19">
        <f t="shared" si="32"/>
        <v>0</v>
      </c>
      <c r="I74" s="19">
        <f t="shared" si="32"/>
        <v>0</v>
      </c>
      <c r="J74" s="19">
        <f t="shared" si="32"/>
        <v>0</v>
      </c>
      <c r="K74" s="20">
        <f t="shared" si="32"/>
        <v>32000</v>
      </c>
    </row>
    <row r="75" spans="1:11">
      <c r="A75" s="68"/>
      <c r="B75" s="56" t="s">
        <v>74</v>
      </c>
      <c r="C75" s="12">
        <v>15000</v>
      </c>
      <c r="D75" s="11"/>
      <c r="E75" s="11"/>
      <c r="F75" s="12"/>
      <c r="G75" s="10"/>
      <c r="H75" s="11"/>
      <c r="I75" s="12"/>
      <c r="J75" s="12"/>
      <c r="K75" s="12">
        <f t="shared" ref="K75:K77" si="33">SUM(C75:J75)</f>
        <v>15000</v>
      </c>
    </row>
    <row r="76" spans="1:11">
      <c r="A76" s="68"/>
      <c r="B76" s="56" t="s">
        <v>75</v>
      </c>
      <c r="C76" s="12">
        <v>7000</v>
      </c>
      <c r="D76" s="11"/>
      <c r="E76" s="11"/>
      <c r="F76" s="12"/>
      <c r="G76" s="10"/>
      <c r="H76" s="11"/>
      <c r="I76" s="12"/>
      <c r="J76" s="12"/>
      <c r="K76" s="12">
        <f t="shared" si="33"/>
        <v>7000</v>
      </c>
    </row>
    <row r="77" spans="1:11">
      <c r="A77" s="68"/>
      <c r="B77" s="56" t="s">
        <v>76</v>
      </c>
      <c r="C77" s="12">
        <v>10000</v>
      </c>
      <c r="D77" s="11"/>
      <c r="E77" s="11"/>
      <c r="F77" s="12"/>
      <c r="G77" s="10"/>
      <c r="H77" s="11"/>
      <c r="I77" s="12"/>
      <c r="J77" s="12"/>
      <c r="K77" s="12">
        <f t="shared" si="33"/>
        <v>10000</v>
      </c>
    </row>
    <row r="78" spans="1:11">
      <c r="A78" s="68"/>
      <c r="B78" s="53" t="s">
        <v>77</v>
      </c>
      <c r="C78" s="28">
        <f>C79+C80+C81</f>
        <v>22000</v>
      </c>
      <c r="D78" s="29">
        <f>D79+D80+D81</f>
        <v>0</v>
      </c>
      <c r="E78" s="28">
        <f t="shared" ref="E78:K78" si="34">E79+E80+E81</f>
        <v>0</v>
      </c>
      <c r="F78" s="28">
        <f t="shared" si="34"/>
        <v>0</v>
      </c>
      <c r="G78" s="28">
        <f t="shared" si="34"/>
        <v>0</v>
      </c>
      <c r="H78" s="28">
        <f t="shared" si="34"/>
        <v>0</v>
      </c>
      <c r="I78" s="28">
        <f t="shared" si="34"/>
        <v>0</v>
      </c>
      <c r="J78" s="28">
        <f t="shared" si="34"/>
        <v>0</v>
      </c>
      <c r="K78" s="29">
        <f t="shared" si="34"/>
        <v>22000</v>
      </c>
    </row>
    <row r="79" spans="1:11">
      <c r="A79" s="68"/>
      <c r="B79" s="56" t="s">
        <v>78</v>
      </c>
      <c r="C79" s="39">
        <v>4000</v>
      </c>
      <c r="D79" s="38"/>
      <c r="E79" s="38"/>
      <c r="F79" s="39"/>
      <c r="G79" s="37"/>
      <c r="H79" s="38"/>
      <c r="I79" s="39"/>
      <c r="J79" s="39"/>
      <c r="K79" s="39">
        <f t="shared" ref="K79:K81" si="35">SUM(C79:J79)</f>
        <v>4000</v>
      </c>
    </row>
    <row r="80" spans="1:11">
      <c r="A80" s="68"/>
      <c r="B80" s="59" t="s">
        <v>79</v>
      </c>
      <c r="C80" s="12">
        <v>10000</v>
      </c>
      <c r="D80" s="11"/>
      <c r="E80" s="11"/>
      <c r="F80" s="12"/>
      <c r="G80" s="10"/>
      <c r="H80" s="11"/>
      <c r="I80" s="12"/>
      <c r="J80" s="12"/>
      <c r="K80" s="12">
        <f t="shared" si="35"/>
        <v>10000</v>
      </c>
    </row>
    <row r="81" spans="1:11" ht="15.75" thickBot="1">
      <c r="A81" s="69"/>
      <c r="B81" s="60" t="s">
        <v>80</v>
      </c>
      <c r="C81" s="42">
        <v>8000</v>
      </c>
      <c r="D81" s="41"/>
      <c r="E81" s="41"/>
      <c r="F81" s="42"/>
      <c r="G81" s="40"/>
      <c r="H81" s="41"/>
      <c r="I81" s="42"/>
      <c r="J81" s="42"/>
      <c r="K81" s="42">
        <f t="shared" si="35"/>
        <v>8000</v>
      </c>
    </row>
    <row r="82" spans="1:11" ht="15.75" thickBot="1">
      <c r="A82" s="3">
        <f>A67+1</f>
        <v>12</v>
      </c>
      <c r="B82" s="47" t="s">
        <v>81</v>
      </c>
      <c r="C82" s="4">
        <f>SUM(C83:C87)</f>
        <v>1029517</v>
      </c>
      <c r="D82" s="5">
        <f>SUM(D83:D87)</f>
        <v>100649</v>
      </c>
      <c r="E82" s="4">
        <f t="shared" ref="E82:K82" si="36">SUM(E83:E87)</f>
        <v>0</v>
      </c>
      <c r="F82" s="4">
        <f t="shared" si="36"/>
        <v>0</v>
      </c>
      <c r="G82" s="4">
        <f t="shared" si="36"/>
        <v>0</v>
      </c>
      <c r="H82" s="4">
        <f t="shared" si="36"/>
        <v>0</v>
      </c>
      <c r="I82" s="4">
        <f t="shared" si="36"/>
        <v>0</v>
      </c>
      <c r="J82" s="4">
        <f t="shared" si="36"/>
        <v>0</v>
      </c>
      <c r="K82" s="5">
        <f t="shared" si="36"/>
        <v>1130166</v>
      </c>
    </row>
    <row r="83" spans="1:11">
      <c r="A83" s="67"/>
      <c r="B83" s="50" t="s">
        <v>82</v>
      </c>
      <c r="C83" s="9">
        <v>138152</v>
      </c>
      <c r="D83" s="8"/>
      <c r="E83" s="8"/>
      <c r="F83" s="9"/>
      <c r="G83" s="7"/>
      <c r="H83" s="8"/>
      <c r="I83" s="9"/>
      <c r="J83" s="9"/>
      <c r="K83" s="9">
        <f t="shared" ref="K83:K87" si="37">SUM(C83:J83)</f>
        <v>138152</v>
      </c>
    </row>
    <row r="84" spans="1:11">
      <c r="A84" s="68"/>
      <c r="B84" s="53" t="s">
        <v>83</v>
      </c>
      <c r="C84" s="39">
        <v>189662</v>
      </c>
      <c r="D84" s="38"/>
      <c r="E84" s="38"/>
      <c r="F84" s="39"/>
      <c r="G84" s="37"/>
      <c r="H84" s="38"/>
      <c r="I84" s="39"/>
      <c r="J84" s="39"/>
      <c r="K84" s="39">
        <f t="shared" si="37"/>
        <v>189662</v>
      </c>
    </row>
    <row r="85" spans="1:11">
      <c r="A85" s="68"/>
      <c r="B85" s="53" t="s">
        <v>84</v>
      </c>
      <c r="C85" s="39">
        <v>689823</v>
      </c>
      <c r="D85" s="38">
        <v>96649</v>
      </c>
      <c r="E85" s="38"/>
      <c r="F85" s="39"/>
      <c r="G85" s="37"/>
      <c r="H85" s="38"/>
      <c r="I85" s="39"/>
      <c r="J85" s="39"/>
      <c r="K85" s="39">
        <f t="shared" si="37"/>
        <v>786472</v>
      </c>
    </row>
    <row r="86" spans="1:11">
      <c r="A86" s="68"/>
      <c r="B86" s="53" t="s">
        <v>85</v>
      </c>
      <c r="C86" s="39">
        <v>8545</v>
      </c>
      <c r="D86" s="38"/>
      <c r="E86" s="38"/>
      <c r="F86" s="39"/>
      <c r="G86" s="37"/>
      <c r="H86" s="38"/>
      <c r="I86" s="39"/>
      <c r="J86" s="39"/>
      <c r="K86" s="39">
        <f t="shared" si="37"/>
        <v>8545</v>
      </c>
    </row>
    <row r="87" spans="1:11" ht="15.75" thickBot="1">
      <c r="A87" s="69"/>
      <c r="B87" s="49" t="s">
        <v>86</v>
      </c>
      <c r="C87" s="12">
        <v>3335</v>
      </c>
      <c r="D87" s="11">
        <v>4000</v>
      </c>
      <c r="E87" s="11"/>
      <c r="F87" s="12"/>
      <c r="G87" s="10"/>
      <c r="H87" s="11"/>
      <c r="I87" s="12"/>
      <c r="J87" s="12"/>
      <c r="K87" s="12">
        <f t="shared" si="37"/>
        <v>7335</v>
      </c>
    </row>
    <row r="88" spans="1:11" ht="15.75" thickBot="1">
      <c r="A88" s="3">
        <f>A82+1</f>
        <v>13</v>
      </c>
      <c r="B88" s="43" t="s">
        <v>87</v>
      </c>
      <c r="C88" s="4">
        <f>SUM(C89:C91)</f>
        <v>227064</v>
      </c>
      <c r="D88" s="5">
        <f>SUM(D89:D91)</f>
        <v>0</v>
      </c>
      <c r="E88" s="4">
        <f t="shared" ref="E88:K88" si="38">SUM(E89:E91)</f>
        <v>0</v>
      </c>
      <c r="F88" s="4">
        <f t="shared" si="38"/>
        <v>0</v>
      </c>
      <c r="G88" s="4">
        <f t="shared" si="38"/>
        <v>0</v>
      </c>
      <c r="H88" s="4">
        <f t="shared" si="38"/>
        <v>0</v>
      </c>
      <c r="I88" s="4">
        <f t="shared" si="38"/>
        <v>0</v>
      </c>
      <c r="J88" s="4">
        <f t="shared" si="38"/>
        <v>0</v>
      </c>
      <c r="K88" s="5">
        <f t="shared" si="38"/>
        <v>227064</v>
      </c>
    </row>
    <row r="89" spans="1:11">
      <c r="A89" s="67"/>
      <c r="B89" s="50" t="s">
        <v>88</v>
      </c>
      <c r="C89" s="9">
        <v>205212</v>
      </c>
      <c r="D89" s="8"/>
      <c r="E89" s="8"/>
      <c r="F89" s="9"/>
      <c r="G89" s="7"/>
      <c r="H89" s="8"/>
      <c r="I89" s="9"/>
      <c r="J89" s="9"/>
      <c r="K89" s="9">
        <f t="shared" ref="K89:K91" si="39">SUM(C89:J89)</f>
        <v>205212</v>
      </c>
    </row>
    <row r="90" spans="1:11">
      <c r="A90" s="68"/>
      <c r="B90" s="53" t="s">
        <v>89</v>
      </c>
      <c r="C90" s="12">
        <v>6000</v>
      </c>
      <c r="D90" s="11"/>
      <c r="E90" s="11"/>
      <c r="F90" s="12"/>
      <c r="G90" s="10"/>
      <c r="H90" s="11"/>
      <c r="I90" s="12"/>
      <c r="J90" s="12"/>
      <c r="K90" s="12">
        <f t="shared" si="39"/>
        <v>6000</v>
      </c>
    </row>
    <row r="91" spans="1:11" ht="15.75" thickBot="1">
      <c r="A91" s="69"/>
      <c r="B91" s="54" t="s">
        <v>90</v>
      </c>
      <c r="C91" s="12">
        <v>15852</v>
      </c>
      <c r="D91" s="11"/>
      <c r="E91" s="11"/>
      <c r="F91" s="12"/>
      <c r="G91" s="10"/>
      <c r="H91" s="11"/>
      <c r="I91" s="12"/>
      <c r="J91" s="12"/>
      <c r="K91" s="12">
        <f t="shared" si="39"/>
        <v>15852</v>
      </c>
    </row>
    <row r="92" spans="1:11" ht="15.75" thickBot="1">
      <c r="A92" s="3">
        <f>A88+1</f>
        <v>14</v>
      </c>
      <c r="B92" s="47" t="s">
        <v>91</v>
      </c>
      <c r="C92" s="4">
        <f>C93+C94+C97+C102+C107+C101</f>
        <v>685331</v>
      </c>
      <c r="D92" s="5">
        <f t="shared" ref="D92:K92" si="40">D93+D94+D97+D102+D107+D101</f>
        <v>0</v>
      </c>
      <c r="E92" s="4">
        <f t="shared" si="40"/>
        <v>0</v>
      </c>
      <c r="F92" s="4">
        <f t="shared" si="40"/>
        <v>0</v>
      </c>
      <c r="G92" s="4">
        <f t="shared" si="40"/>
        <v>0</v>
      </c>
      <c r="H92" s="4">
        <f t="shared" si="40"/>
        <v>0</v>
      </c>
      <c r="I92" s="4">
        <f t="shared" si="40"/>
        <v>0</v>
      </c>
      <c r="J92" s="4">
        <f t="shared" si="40"/>
        <v>0</v>
      </c>
      <c r="K92" s="5">
        <f t="shared" si="40"/>
        <v>685331</v>
      </c>
    </row>
    <row r="93" spans="1:11">
      <c r="A93" s="70"/>
      <c r="B93" s="61" t="s">
        <v>92</v>
      </c>
      <c r="C93" s="24">
        <v>31908</v>
      </c>
      <c r="D93" s="23"/>
      <c r="E93" s="23"/>
      <c r="F93" s="24"/>
      <c r="G93" s="22"/>
      <c r="H93" s="23"/>
      <c r="I93" s="24"/>
      <c r="J93" s="24"/>
      <c r="K93" s="24">
        <f>SUM(C93:J93)</f>
        <v>31908</v>
      </c>
    </row>
    <row r="94" spans="1:11">
      <c r="A94" s="71"/>
      <c r="B94" s="61" t="s">
        <v>93</v>
      </c>
      <c r="C94" s="44">
        <f>C95+C96</f>
        <v>289270</v>
      </c>
      <c r="D94" s="45">
        <f>D95+D96</f>
        <v>0</v>
      </c>
      <c r="E94" s="44">
        <f t="shared" ref="E94:K94" si="41">E95+E96</f>
        <v>0</v>
      </c>
      <c r="F94" s="44">
        <f t="shared" si="41"/>
        <v>0</v>
      </c>
      <c r="G94" s="44">
        <f t="shared" si="41"/>
        <v>0</v>
      </c>
      <c r="H94" s="44">
        <f t="shared" si="41"/>
        <v>0</v>
      </c>
      <c r="I94" s="44">
        <f t="shared" si="41"/>
        <v>0</v>
      </c>
      <c r="J94" s="44">
        <f t="shared" si="41"/>
        <v>0</v>
      </c>
      <c r="K94" s="45">
        <f t="shared" si="41"/>
        <v>289270</v>
      </c>
    </row>
    <row r="95" spans="1:11">
      <c r="A95" s="71"/>
      <c r="B95" s="51" t="s">
        <v>94</v>
      </c>
      <c r="C95" s="39">
        <v>61446</v>
      </c>
      <c r="D95" s="38"/>
      <c r="E95" s="38"/>
      <c r="F95" s="39"/>
      <c r="G95" s="37"/>
      <c r="H95" s="38"/>
      <c r="I95" s="39"/>
      <c r="J95" s="39"/>
      <c r="K95" s="39">
        <f t="shared" ref="K95:K96" si="42">SUM(C95:J95)</f>
        <v>61446</v>
      </c>
    </row>
    <row r="96" spans="1:11">
      <c r="A96" s="71"/>
      <c r="B96" s="55" t="s">
        <v>95</v>
      </c>
      <c r="C96" s="39">
        <v>227824</v>
      </c>
      <c r="D96" s="38"/>
      <c r="E96" s="38"/>
      <c r="F96" s="39"/>
      <c r="G96" s="37"/>
      <c r="H96" s="38"/>
      <c r="I96" s="39"/>
      <c r="J96" s="39"/>
      <c r="K96" s="39">
        <f t="shared" si="42"/>
        <v>227824</v>
      </c>
    </row>
    <row r="97" spans="1:11">
      <c r="A97" s="71"/>
      <c r="B97" s="61" t="s">
        <v>96</v>
      </c>
      <c r="C97" s="28">
        <f>C98+C99+C100</f>
        <v>48117</v>
      </c>
      <c r="D97" s="29">
        <f t="shared" ref="D97:K97" si="43">D98+D99+D100</f>
        <v>0</v>
      </c>
      <c r="E97" s="28">
        <f t="shared" si="43"/>
        <v>0</v>
      </c>
      <c r="F97" s="28">
        <f t="shared" si="43"/>
        <v>0</v>
      </c>
      <c r="G97" s="28">
        <f t="shared" si="43"/>
        <v>0</v>
      </c>
      <c r="H97" s="28">
        <f t="shared" si="43"/>
        <v>0</v>
      </c>
      <c r="I97" s="28">
        <f t="shared" si="43"/>
        <v>0</v>
      </c>
      <c r="J97" s="28">
        <f t="shared" si="43"/>
        <v>0</v>
      </c>
      <c r="K97" s="29">
        <f t="shared" si="43"/>
        <v>48117</v>
      </c>
    </row>
    <row r="98" spans="1:11">
      <c r="A98" s="71"/>
      <c r="B98" s="51" t="s">
        <v>97</v>
      </c>
      <c r="C98" s="39">
        <v>4500</v>
      </c>
      <c r="D98" s="38"/>
      <c r="E98" s="38"/>
      <c r="F98" s="39"/>
      <c r="G98" s="37"/>
      <c r="H98" s="38"/>
      <c r="I98" s="39"/>
      <c r="J98" s="39"/>
      <c r="K98" s="39">
        <f t="shared" ref="K98:K101" si="44">SUM(C98:J98)</f>
        <v>4500</v>
      </c>
    </row>
    <row r="99" spans="1:11">
      <c r="A99" s="71"/>
      <c r="B99" s="51" t="s">
        <v>98</v>
      </c>
      <c r="C99" s="39">
        <v>40597</v>
      </c>
      <c r="D99" s="38"/>
      <c r="E99" s="38"/>
      <c r="F99" s="39"/>
      <c r="G99" s="37"/>
      <c r="H99" s="38"/>
      <c r="I99" s="39"/>
      <c r="J99" s="39"/>
      <c r="K99" s="39">
        <f t="shared" si="44"/>
        <v>40597</v>
      </c>
    </row>
    <row r="100" spans="1:11">
      <c r="A100" s="71"/>
      <c r="B100" s="51" t="s">
        <v>99</v>
      </c>
      <c r="C100" s="39">
        <v>3020</v>
      </c>
      <c r="D100" s="38"/>
      <c r="E100" s="38"/>
      <c r="F100" s="39"/>
      <c r="G100" s="37"/>
      <c r="H100" s="38"/>
      <c r="I100" s="39"/>
      <c r="J100" s="39"/>
      <c r="K100" s="39">
        <f t="shared" si="44"/>
        <v>3020</v>
      </c>
    </row>
    <row r="101" spans="1:11">
      <c r="A101" s="71"/>
      <c r="B101" s="53" t="s">
        <v>100</v>
      </c>
      <c r="C101" s="39">
        <v>2000</v>
      </c>
      <c r="D101" s="29"/>
      <c r="E101" s="29"/>
      <c r="F101" s="39"/>
      <c r="G101" s="28"/>
      <c r="H101" s="29"/>
      <c r="I101" s="30"/>
      <c r="J101" s="30"/>
      <c r="K101" s="39">
        <f t="shared" si="44"/>
        <v>2000</v>
      </c>
    </row>
    <row r="102" spans="1:11">
      <c r="A102" s="71"/>
      <c r="B102" s="61" t="s">
        <v>101</v>
      </c>
      <c r="C102" s="28">
        <f>C103+C104+C105+C106</f>
        <v>255124</v>
      </c>
      <c r="D102" s="29">
        <f>D103+D104+D105+D106</f>
        <v>0</v>
      </c>
      <c r="E102" s="28">
        <f t="shared" ref="E102:K102" si="45">E103+E104+E105+E106</f>
        <v>0</v>
      </c>
      <c r="F102" s="28">
        <f t="shared" si="45"/>
        <v>0</v>
      </c>
      <c r="G102" s="28">
        <f t="shared" si="45"/>
        <v>0</v>
      </c>
      <c r="H102" s="28">
        <f t="shared" si="45"/>
        <v>0</v>
      </c>
      <c r="I102" s="28">
        <f t="shared" si="45"/>
        <v>0</v>
      </c>
      <c r="J102" s="28">
        <f t="shared" si="45"/>
        <v>0</v>
      </c>
      <c r="K102" s="29">
        <f t="shared" si="45"/>
        <v>255124</v>
      </c>
    </row>
    <row r="103" spans="1:11">
      <c r="A103" s="71"/>
      <c r="B103" s="51" t="s">
        <v>102</v>
      </c>
      <c r="C103" s="39">
        <v>7000</v>
      </c>
      <c r="D103" s="38"/>
      <c r="E103" s="38"/>
      <c r="F103" s="39"/>
      <c r="G103" s="37"/>
      <c r="H103" s="38"/>
      <c r="I103" s="39"/>
      <c r="J103" s="39"/>
      <c r="K103" s="39">
        <f t="shared" ref="K103:K107" si="46">SUM(C103:J103)</f>
        <v>7000</v>
      </c>
    </row>
    <row r="104" spans="1:11">
      <c r="A104" s="71"/>
      <c r="B104" s="51" t="s">
        <v>103</v>
      </c>
      <c r="C104" s="39">
        <v>35000</v>
      </c>
      <c r="D104" s="38"/>
      <c r="E104" s="38"/>
      <c r="F104" s="39"/>
      <c r="G104" s="37"/>
      <c r="H104" s="38"/>
      <c r="I104" s="39"/>
      <c r="J104" s="39"/>
      <c r="K104" s="39">
        <f t="shared" si="46"/>
        <v>35000</v>
      </c>
    </row>
    <row r="105" spans="1:11">
      <c r="A105" s="71"/>
      <c r="B105" s="55" t="s">
        <v>104</v>
      </c>
      <c r="C105" s="39">
        <v>192900</v>
      </c>
      <c r="D105" s="38"/>
      <c r="E105" s="38"/>
      <c r="F105" s="39"/>
      <c r="G105" s="37"/>
      <c r="H105" s="38"/>
      <c r="I105" s="39"/>
      <c r="J105" s="39"/>
      <c r="K105" s="39">
        <f t="shared" si="46"/>
        <v>192900</v>
      </c>
    </row>
    <row r="106" spans="1:11">
      <c r="A106" s="71"/>
      <c r="B106" s="62" t="s">
        <v>105</v>
      </c>
      <c r="C106" s="39">
        <v>20224</v>
      </c>
      <c r="D106" s="38"/>
      <c r="E106" s="38"/>
      <c r="F106" s="39"/>
      <c r="G106" s="37"/>
      <c r="H106" s="38"/>
      <c r="I106" s="39"/>
      <c r="J106" s="39"/>
      <c r="K106" s="39">
        <f t="shared" si="46"/>
        <v>20224</v>
      </c>
    </row>
    <row r="107" spans="1:11" ht="15.75" thickBot="1">
      <c r="A107" s="72"/>
      <c r="B107" s="63" t="s">
        <v>106</v>
      </c>
      <c r="C107" s="33">
        <v>58912</v>
      </c>
      <c r="D107" s="32"/>
      <c r="E107" s="32"/>
      <c r="F107" s="33"/>
      <c r="G107" s="31"/>
      <c r="H107" s="32"/>
      <c r="I107" s="33"/>
      <c r="J107" s="33"/>
      <c r="K107" s="33">
        <f t="shared" si="46"/>
        <v>58912</v>
      </c>
    </row>
  </sheetData>
  <mergeCells count="23">
    <mergeCell ref="H1:H2"/>
    <mergeCell ref="K1:K2"/>
    <mergeCell ref="I1:I2"/>
    <mergeCell ref="J1:J2"/>
    <mergeCell ref="A62:A66"/>
    <mergeCell ref="D1:D2"/>
    <mergeCell ref="E1:E2"/>
    <mergeCell ref="F1:F2"/>
    <mergeCell ref="G1:G2"/>
    <mergeCell ref="A68:A81"/>
    <mergeCell ref="A83:A87"/>
    <mergeCell ref="A89:A91"/>
    <mergeCell ref="A93:A107"/>
    <mergeCell ref="C1:C2"/>
    <mergeCell ref="A15:A20"/>
    <mergeCell ref="A22:A31"/>
    <mergeCell ref="A33:A34"/>
    <mergeCell ref="A36:A40"/>
    <mergeCell ref="A42:A48"/>
    <mergeCell ref="A51:A60"/>
    <mergeCell ref="A1:B2"/>
    <mergeCell ref="A5:A8"/>
    <mergeCell ref="A10:A13"/>
  </mergeCells>
  <pageMargins left="0.7" right="0.7" top="0.75" bottom="0.75" header="0.3" footer="0.3"/>
  <ignoredErrors>
    <ignoredError sqref="K94:K10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kamenicky</dc:creator>
  <cp:lastModifiedBy>oleksakova</cp:lastModifiedBy>
  <dcterms:created xsi:type="dcterms:W3CDTF">2017-02-10T06:27:38Z</dcterms:created>
  <dcterms:modified xsi:type="dcterms:W3CDTF">2017-02-17T09:19:41Z</dcterms:modified>
</cp:coreProperties>
</file>