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355" windowHeight="5385" tabRatio="601" firstSheet="3" activeTab="5"/>
  </bookViews>
  <sheets>
    <sheet name="príjmy bežného rozpočtu" sheetId="1" r:id="rId1"/>
    <sheet name="výdavky bežného rozpočtu" sheetId="2" r:id="rId2"/>
    <sheet name="kapitálové príjmy" sheetId="3" r:id="rId3"/>
    <sheet name="kapitálové výdavky" sheetId="4" r:id="rId4"/>
    <sheet name="fin. operácie" sheetId="5" r:id="rId5"/>
    <sheet name="saldo rozpočtu" sheetId="6" r:id="rId6"/>
  </sheets>
  <definedNames>
    <definedName name="_xlnm.Print_Area" localSheetId="0">'príjmy bežného rozpočtu'!$A$1:$H$70</definedName>
  </definedNames>
  <calcPr fullCalcOnLoad="1"/>
</workbook>
</file>

<file path=xl/sharedStrings.xml><?xml version="1.0" encoding="utf-8"?>
<sst xmlns="http://schemas.openxmlformats.org/spreadsheetml/2006/main" count="366" uniqueCount="278">
  <si>
    <t xml:space="preserve"> </t>
  </si>
  <si>
    <t>rozpočet</t>
  </si>
  <si>
    <t>r.2005</t>
  </si>
  <si>
    <t>poistné</t>
  </si>
  <si>
    <t>Mestská polícia</t>
  </si>
  <si>
    <t>Matrika</t>
  </si>
  <si>
    <t>Školský úrad</t>
  </si>
  <si>
    <t>energie</t>
  </si>
  <si>
    <t>Chránená dielňa</t>
  </si>
  <si>
    <t>Správa školstva</t>
  </si>
  <si>
    <t>Časť 1.1.2. Výdavky bežného rozpočtu</t>
  </si>
  <si>
    <t>polož</t>
  </si>
  <si>
    <t>ukazovateľ                                      v tis. Sk</t>
  </si>
  <si>
    <t>01.1</t>
  </si>
  <si>
    <t>Výdavky verejnej správy, finančná a rozp.</t>
  </si>
  <si>
    <t>oblasť, zahraničná oblasť</t>
  </si>
  <si>
    <t>mzdy</t>
  </si>
  <si>
    <t>cestovné</t>
  </si>
  <si>
    <t>materiál a služby</t>
  </si>
  <si>
    <t>dopravné, náhr. diely, poistné</t>
  </si>
  <si>
    <t>rutinná a štandartná údržba</t>
  </si>
  <si>
    <t>ost. tovary a služby</t>
  </si>
  <si>
    <t>nájomné SPF, leasing</t>
  </si>
  <si>
    <t>01.1.2</t>
  </si>
  <si>
    <t xml:space="preserve">Finanč.a rozpočt.oblasť </t>
  </si>
  <si>
    <t>01.3</t>
  </si>
  <si>
    <t>01.7</t>
  </si>
  <si>
    <t>Transakcie verejného dlhu</t>
  </si>
  <si>
    <t>Splátka úrokov bankám</t>
  </si>
  <si>
    <t>02.1</t>
  </si>
  <si>
    <t>Vojenská obrana</t>
  </si>
  <si>
    <t>Civilná ochrana</t>
  </si>
  <si>
    <t>03.1</t>
  </si>
  <si>
    <t>Policajné služby</t>
  </si>
  <si>
    <t>03.2</t>
  </si>
  <si>
    <t>Požiarna ochrana</t>
  </si>
  <si>
    <t>Požiarná ochrana</t>
  </si>
  <si>
    <t>04.2</t>
  </si>
  <si>
    <t>Veterinárna oblasť</t>
  </si>
  <si>
    <t>Veterinárna oblasť  / odchyt túlavých psov /</t>
  </si>
  <si>
    <t>04.5</t>
  </si>
  <si>
    <t>Doprava</t>
  </si>
  <si>
    <t>Cestná doprava / transfér SAD /</t>
  </si>
  <si>
    <t>04.7</t>
  </si>
  <si>
    <t>Cestovný ruch</t>
  </si>
  <si>
    <t>04.9</t>
  </si>
  <si>
    <t>05.1</t>
  </si>
  <si>
    <t>Nákladanie s odpadmi</t>
  </si>
  <si>
    <t>Tranfér na Technické služby</t>
  </si>
  <si>
    <t>05.4</t>
  </si>
  <si>
    <t>Životné prostredie /stavebný úrad/</t>
  </si>
  <si>
    <t>Stavebný úrad</t>
  </si>
  <si>
    <t>06.1</t>
  </si>
  <si>
    <t>Štátny fond rozvoja bývania</t>
  </si>
  <si>
    <t>06.3</t>
  </si>
  <si>
    <t>Zásobovanie vodou</t>
  </si>
  <si>
    <t>Rozvoz vody na Lev. lúky</t>
  </si>
  <si>
    <t>08.1</t>
  </si>
  <si>
    <t>Transféry pre šport a telovýchovu</t>
  </si>
  <si>
    <t>Transfér pre SÚZ</t>
  </si>
  <si>
    <t>Transfér pre SÚZ -spoluúčasť na grante</t>
  </si>
  <si>
    <t>Transfér -bezplatný prenájom šport.zariadení</t>
  </si>
  <si>
    <t>Ostatné transféry pre šport a telovýchovu</t>
  </si>
  <si>
    <t>08.2</t>
  </si>
  <si>
    <t>Kultúrne služby</t>
  </si>
  <si>
    <t>08.4</t>
  </si>
  <si>
    <t>Náboženské a iné spoločenské služby</t>
  </si>
  <si>
    <t>Transfér pre charitu</t>
  </si>
  <si>
    <t xml:space="preserve">CPK </t>
  </si>
  <si>
    <t>KRSC</t>
  </si>
  <si>
    <t>Členské ZMOS , ostatné</t>
  </si>
  <si>
    <t>Náklady na obradné siene / APO/</t>
  </si>
  <si>
    <t>Transfér pre Červený kríž</t>
  </si>
  <si>
    <t>Školstvo</t>
  </si>
  <si>
    <t>Náklady na detské jasle</t>
  </si>
  <si>
    <t>Náklady na školstvo-prenesený výkon</t>
  </si>
  <si>
    <t>Náklady na školstvo-originálny výkon</t>
  </si>
  <si>
    <t>10.2</t>
  </si>
  <si>
    <t>Zariadenia sociálnych služieb - staroba</t>
  </si>
  <si>
    <t>Náklady na sociálne služby</t>
  </si>
  <si>
    <t>Náklady na jedáleň</t>
  </si>
  <si>
    <t>Náklady na Klub dôchodcov</t>
  </si>
  <si>
    <t>10.4</t>
  </si>
  <si>
    <t>Iné úhrady - rodinné prídavky</t>
  </si>
  <si>
    <t>10.7</t>
  </si>
  <si>
    <t>Prísp. neštát. subjekt.- pomoc občanom</t>
  </si>
  <si>
    <t>v hmotnej a sociálnej núdzi</t>
  </si>
  <si>
    <t xml:space="preserve">Jednorazové sociálne výpomoci </t>
  </si>
  <si>
    <t>04.1.2.</t>
  </si>
  <si>
    <t>Rozpočet bež. výdavky celkom</t>
  </si>
  <si>
    <t>skut.</t>
  </si>
  <si>
    <t xml:space="preserve">Časť II. Finančné operácie </t>
  </si>
  <si>
    <t xml:space="preserve">Časť 2.1. Príjmové finančné operácie </t>
  </si>
  <si>
    <t>Finančné operácie</t>
  </si>
  <si>
    <t>Krátkodobé úvery</t>
  </si>
  <si>
    <t>Dlhodobé úvery</t>
  </si>
  <si>
    <t>Iné nedaňové príjmy</t>
  </si>
  <si>
    <t>príjmy z prevodov peňaž. Fondov obcí FRB</t>
  </si>
  <si>
    <t>prevod depozitu</t>
  </si>
  <si>
    <t>vyrovnávka SF</t>
  </si>
  <si>
    <t>vrátky - ÚPSVaR</t>
  </si>
  <si>
    <t>zníženie ZI LT, a.s.</t>
  </si>
  <si>
    <t>Finančné operácie celkom</t>
  </si>
  <si>
    <t xml:space="preserve">Časť 2.2. Výdavkové finančné operácie </t>
  </si>
  <si>
    <t xml:space="preserve">Splátka úverov dlhodobých </t>
  </si>
  <si>
    <t>Rozpočet finanč. oper. celkom</t>
  </si>
  <si>
    <t>Časť 1.2. Kapitálový rozpočet</t>
  </si>
  <si>
    <t>Časť 1.2.1. Príjmy kapitálového rozpočtu</t>
  </si>
  <si>
    <t>u k a z o v a t e ľ</t>
  </si>
  <si>
    <t xml:space="preserve">kapitalové príjmy </t>
  </si>
  <si>
    <t xml:space="preserve">     z pozemkov</t>
  </si>
  <si>
    <t xml:space="preserve">     z predaja hnuteľného majetku</t>
  </si>
  <si>
    <t>Kapitalové granty a transfery</t>
  </si>
  <si>
    <t>Kapitalové príjmy celkom</t>
  </si>
  <si>
    <t>Časť 1.2.2. Výdavky kapitálového rozpočtu</t>
  </si>
  <si>
    <t>Výstavba</t>
  </si>
  <si>
    <t>Rozpočet kapitál. výdavky celkom</t>
  </si>
  <si>
    <r>
      <t xml:space="preserve">    </t>
    </r>
    <r>
      <rPr>
        <sz val="10"/>
        <rFont val="Arial CE"/>
        <family val="2"/>
      </rPr>
      <t xml:space="preserve"> z predaja budov</t>
    </r>
  </si>
  <si>
    <t>Časť 1.1. Bežný rozpočet</t>
  </si>
  <si>
    <t>Časť 1.1.1. Príjmy bežného rozpočtu</t>
  </si>
  <si>
    <t>Daňové príjmy</t>
  </si>
  <si>
    <t>v tom: 110 + 120 + 130</t>
  </si>
  <si>
    <t>dane z príj.,ziskov kapitalového majetku</t>
  </si>
  <si>
    <t>v tom 111+112</t>
  </si>
  <si>
    <t>daň z príjmov FO /fyz.osôb/</t>
  </si>
  <si>
    <t>domáce dane na tovary a služby</t>
  </si>
  <si>
    <t>dane za špecifické služby</t>
  </si>
  <si>
    <t>1. za psov</t>
  </si>
  <si>
    <t>2. za pobyt v mieste sústred. cest. ruchu</t>
  </si>
  <si>
    <t>3. za užívanie verejného priestranstva</t>
  </si>
  <si>
    <t xml:space="preserve">     Lesy mesta Levoča</t>
  </si>
  <si>
    <t>4. za komunálny odpad a drobný stav. odpad</t>
  </si>
  <si>
    <t>5. za zábavné a predajné automaty</t>
  </si>
  <si>
    <t>nedaňové príjmy, z toho :</t>
  </si>
  <si>
    <t>príjmy z podnikania</t>
  </si>
  <si>
    <t xml:space="preserve">     Levočská teplárenská</t>
  </si>
  <si>
    <t>príjmy z vlastníctva</t>
  </si>
  <si>
    <t xml:space="preserve">     z prenajatých pozemkov a budov PO</t>
  </si>
  <si>
    <t xml:space="preserve">     z prenajatých pozemkov a budov FO</t>
  </si>
  <si>
    <t xml:space="preserve">     z prenájmu soc. bytov</t>
  </si>
  <si>
    <t>administra .a iné popl. a platby z toho:</t>
  </si>
  <si>
    <t xml:space="preserve">     správne poplatky</t>
  </si>
  <si>
    <t xml:space="preserve">     pokuty a penále</t>
  </si>
  <si>
    <t>Poplatky a platby z nepr. a náh.pr.služ.</t>
  </si>
  <si>
    <t>Jasle</t>
  </si>
  <si>
    <t>Jedáleň</t>
  </si>
  <si>
    <t>Stravné</t>
  </si>
  <si>
    <t>opatrovateľská služba</t>
  </si>
  <si>
    <t>školné, ostatné</t>
  </si>
  <si>
    <t>prebytočný hnuteľný majetok</t>
  </si>
  <si>
    <t>Ďalšie admin.a iné poplatky a platby</t>
  </si>
  <si>
    <t>Úroky z domac.úverov, pôžič. a vkladov</t>
  </si>
  <si>
    <t xml:space="preserve">     z účtov finančného hospodarenia</t>
  </si>
  <si>
    <t xml:space="preserve">     príjmy z dobropisov</t>
  </si>
  <si>
    <t xml:space="preserve">     príjmy z výťažkov z lotérií a pod. h.</t>
  </si>
  <si>
    <t>Bežné a všeobecné granty a transféry</t>
  </si>
  <si>
    <t xml:space="preserve">     na matričnú činnosť</t>
  </si>
  <si>
    <t xml:space="preserve">     na školstvo </t>
  </si>
  <si>
    <t xml:space="preserve">     na školský úrad</t>
  </si>
  <si>
    <t xml:space="preserve">     na vojnové hroby</t>
  </si>
  <si>
    <t xml:space="preserve">     na ŠFRB</t>
  </si>
  <si>
    <t xml:space="preserve">     na prídavky za deti</t>
  </si>
  <si>
    <t xml:space="preserve">     na aktivačnú činnosť</t>
  </si>
  <si>
    <t xml:space="preserve">     dotácia recyklačný fond</t>
  </si>
  <si>
    <t xml:space="preserve">     na dávku v hmotnej núdzi</t>
  </si>
  <si>
    <t>Bežné príjmy celkom</t>
  </si>
  <si>
    <t>bežné transféry</t>
  </si>
  <si>
    <t>Účelová dotácia  - SÚZ</t>
  </si>
  <si>
    <t xml:space="preserve">     Stavebná prevadzkáreň</t>
  </si>
  <si>
    <t xml:space="preserve">     Dividendy</t>
  </si>
  <si>
    <t xml:space="preserve">     za znečistenie ovzdušia</t>
  </si>
  <si>
    <t>daň z nehnuteľnosti</t>
  </si>
  <si>
    <t xml:space="preserve">     na dni M. Pavla (U.S. Steel a VÚB)</t>
  </si>
  <si>
    <t>Zahraničné granty</t>
  </si>
  <si>
    <t xml:space="preserve">     stavebný úrad</t>
  </si>
  <si>
    <t xml:space="preserve">   Dni M. Pavla ( stredoeurópska nadácie )</t>
  </si>
  <si>
    <t xml:space="preserve">     na vojnové hroby-Pamätník</t>
  </si>
  <si>
    <t xml:space="preserve">     dot. KÚCD a PK - doprava</t>
  </si>
  <si>
    <t>r.2006</t>
  </si>
  <si>
    <t>r.2007</t>
  </si>
  <si>
    <t>r.2008</t>
  </si>
  <si>
    <t>09.1.2.1</t>
  </si>
  <si>
    <t>školstvo</t>
  </si>
  <si>
    <t>0.1.1.6</t>
  </si>
  <si>
    <t>funkčná</t>
  </si>
  <si>
    <t>klasif.</t>
  </si>
  <si>
    <t>Verejná správa</t>
  </si>
  <si>
    <t>0.4.4.3</t>
  </si>
  <si>
    <t>06.1.0</t>
  </si>
  <si>
    <t>Rozvoj bývania</t>
  </si>
  <si>
    <t>06.4.0</t>
  </si>
  <si>
    <t>Verejné osvetlenie</t>
  </si>
  <si>
    <t>06.6.0</t>
  </si>
  <si>
    <t>Bývanie a občianska vybavenosť</t>
  </si>
  <si>
    <t>08.1.0</t>
  </si>
  <si>
    <t>Rekreačné a športové služby</t>
  </si>
  <si>
    <t xml:space="preserve">ukazovateľ                                      </t>
  </si>
  <si>
    <t>v tis. Sk</t>
  </si>
  <si>
    <t xml:space="preserve">Konvektomat ZŠ Francisciho </t>
  </si>
  <si>
    <t>Konvektomat ZŠ G. Haina</t>
  </si>
  <si>
    <t>04.5.1</t>
  </si>
  <si>
    <t>Doprava- výstavba  a oprava ciest</t>
  </si>
  <si>
    <t xml:space="preserve">     dni Majstra Pavla-Istrobanka</t>
  </si>
  <si>
    <t>1.-10.2005</t>
  </si>
  <si>
    <t>UNESCO</t>
  </si>
  <si>
    <t>Partnerské mestá</t>
  </si>
  <si>
    <t>zo štátneho rozpočtu MF</t>
  </si>
  <si>
    <t>Výkup pozemkov priem. Park</t>
  </si>
  <si>
    <t>MPV</t>
  </si>
  <si>
    <t>Turist. Chodník</t>
  </si>
  <si>
    <t>Ukazovateľ</t>
  </si>
  <si>
    <t>r. 2005</t>
  </si>
  <si>
    <t>Príjmy bežného rozpočtu</t>
  </si>
  <si>
    <t>Výdavky bežného rozpočtu</t>
  </si>
  <si>
    <t>Prebytok/schodok bežného hospodárenia</t>
  </si>
  <si>
    <t>Príjmy kapitáloveho rozpočtu</t>
  </si>
  <si>
    <t>Výdavky kapitálového rozpočtu</t>
  </si>
  <si>
    <t>Prebytok/schodok kapitálového hospodárenia</t>
  </si>
  <si>
    <t>Príjmy - finančné operácie</t>
  </si>
  <si>
    <t>Výdavky - finančné operácie</t>
  </si>
  <si>
    <t>Prebytok/schodok finančného hospodárenia</t>
  </si>
  <si>
    <t>Prebytok/schodok  hospodárenia</t>
  </si>
  <si>
    <t xml:space="preserve">     refundácia DPH</t>
  </si>
  <si>
    <t xml:space="preserve">     projekt Tatry Spiš - CR</t>
  </si>
  <si>
    <t>Vklad do ZI a.s.</t>
  </si>
  <si>
    <t>MPV skládka TKO</t>
  </si>
  <si>
    <t>index</t>
  </si>
  <si>
    <t>rastu</t>
  </si>
  <si>
    <t xml:space="preserve">     refundácia vody- Lev. Lúky</t>
  </si>
  <si>
    <t xml:space="preserve">     na komunitné sociálne pracovisko</t>
  </si>
  <si>
    <t>Ostatné transféry na kultúru</t>
  </si>
  <si>
    <t>Transfér pre kláštor minoritov</t>
  </si>
  <si>
    <t>komunitné sociálne pracopvisko</t>
  </si>
  <si>
    <t>Dávka v hmotnej núdzi, štipendia - školstvo</t>
  </si>
  <si>
    <t xml:space="preserve">Aktivačná činnosť </t>
  </si>
  <si>
    <t>zo štátneho rozpočtu MVaRR</t>
  </si>
  <si>
    <t>20 soc. byty - Lev. Lúky, A1,B2</t>
  </si>
  <si>
    <t>TV 40 soc. byty</t>
  </si>
  <si>
    <t>IS - IBV Plantáž</t>
  </si>
  <si>
    <t>Kostol sv. Jakuba</t>
  </si>
  <si>
    <t>NMP č. 48 - ZUŠ</t>
  </si>
  <si>
    <t>PD - kostol</t>
  </si>
  <si>
    <t>PD - NMP I. etapa</t>
  </si>
  <si>
    <t>PD - preložka pamätníka</t>
  </si>
  <si>
    <t>preložka pamätníka</t>
  </si>
  <si>
    <t>úprava kom.a chod. ul. Predmestie</t>
  </si>
  <si>
    <t>rekonštrukcia kom.a chod. ul.Štúrová</t>
  </si>
  <si>
    <t>PD-ul. Štúrová</t>
  </si>
  <si>
    <t>PD-ul. Športovcov</t>
  </si>
  <si>
    <t>PD-ul.Pri strelnici, Žel. riadok</t>
  </si>
  <si>
    <t>chodník cintorín IV. etapa</t>
  </si>
  <si>
    <t>PD- Ovocinárska ul. IV. etapa</t>
  </si>
  <si>
    <t>PD- ul. Za sédriou</t>
  </si>
  <si>
    <t>PD- Závada-kostol</t>
  </si>
  <si>
    <t>VO-ul. Hermana,Dlhá,Móricova</t>
  </si>
  <si>
    <t>PD-kanál, vodovod- Kežmarská cesta</t>
  </si>
  <si>
    <t>PD-priemyselný park</t>
  </si>
  <si>
    <t>združené fin. prostriedky NsP</t>
  </si>
  <si>
    <t>PD-ochranné protipov. stavby</t>
  </si>
  <si>
    <t>PD-rekultivácia skládky TKO</t>
  </si>
  <si>
    <t>informačný systém Nsp</t>
  </si>
  <si>
    <t>územno plánovacia dokum.</t>
  </si>
  <si>
    <t>ZŠ Š.Kluberta 10- škol. infr.</t>
  </si>
  <si>
    <t>PD-zimný štadión-osvetlenie</t>
  </si>
  <si>
    <t>stavebný dozor</t>
  </si>
  <si>
    <t>09.1.1.1</t>
  </si>
  <si>
    <t>Predškolská výchova (materské školy)</t>
  </si>
  <si>
    <t>Základné vzdelávanie (Základné školy)</t>
  </si>
  <si>
    <t>09.5.0.1</t>
  </si>
  <si>
    <t xml:space="preserve">Zariadenia záujmového vzdelávania </t>
  </si>
  <si>
    <t>09.5.0.2</t>
  </si>
  <si>
    <t>Centrá voľného času</t>
  </si>
  <si>
    <t>09.6.0.1</t>
  </si>
  <si>
    <t xml:space="preserve">Zariadenia školského stravovania </t>
  </si>
  <si>
    <t>09.6.0.7</t>
  </si>
  <si>
    <t>Stredisko služieb škole</t>
  </si>
  <si>
    <t>Rezerva</t>
  </si>
  <si>
    <t>09.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</si>
</sst>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#,##0.0"/>
    <numFmt numFmtId="166" formatCode="#,##0_ ;\-#,##0\ "/>
    <numFmt numFmtId="167" formatCode="#,##0.00_ ;\-#,##0.00\ "/>
    <numFmt numFmtId="168" formatCode="#,##0.0_ ;\-#,##0.0\ "/>
    <numFmt numFmtId="169" formatCode="#,##0\ &quot;Sk&quot;"/>
    <numFmt numFmtId="170" formatCode="#,##0.000"/>
    <numFmt numFmtId="171" formatCode="#,##0.0000"/>
    <numFmt numFmtId="172" formatCode="#,##0.00000"/>
    <numFmt numFmtId="173" formatCode="#,##0.000000"/>
    <numFmt numFmtId="174" formatCode="#,##0.0000000"/>
  </numFmts>
  <fonts count="10">
    <font>
      <sz val="10"/>
      <name val="Arial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0"/>
      <color indexed="8"/>
      <name val="Arial CE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3" fillId="0" borderId="2" xfId="0" applyFont="1" applyBorder="1" applyAlignment="1">
      <alignment/>
    </xf>
    <xf numFmtId="0" fontId="3" fillId="0" borderId="5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2" xfId="0" applyFont="1" applyBorder="1" applyAlignment="1">
      <alignment/>
    </xf>
    <xf numFmtId="3" fontId="0" fillId="0" borderId="0" xfId="0" applyNumberFormat="1" applyAlignment="1">
      <alignment/>
    </xf>
    <xf numFmtId="0" fontId="3" fillId="0" borderId="13" xfId="0" applyFont="1" applyBorder="1" applyAlignment="1">
      <alignment/>
    </xf>
    <xf numFmtId="10" fontId="0" fillId="0" borderId="2" xfId="0" applyNumberFormat="1" applyBorder="1" applyAlignment="1">
      <alignment/>
    </xf>
    <xf numFmtId="0" fontId="3" fillId="0" borderId="9" xfId="0" applyFont="1" applyBorder="1" applyAlignment="1">
      <alignment/>
    </xf>
    <xf numFmtId="10" fontId="0" fillId="0" borderId="6" xfId="0" applyNumberForma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6" xfId="0" applyNumberFormat="1" applyBorder="1" applyAlignment="1">
      <alignment/>
    </xf>
    <xf numFmtId="10" fontId="0" fillId="0" borderId="2" xfId="0" applyNumberFormat="1" applyFont="1" applyBorder="1" applyAlignment="1">
      <alignment horizontal="center"/>
    </xf>
    <xf numFmtId="16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4" xfId="0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/>
    </xf>
    <xf numFmtId="3" fontId="1" fillId="0" borderId="15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3" fontId="3" fillId="0" borderId="15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" xfId="0" applyFont="1" applyBorder="1" applyAlignment="1">
      <alignment/>
    </xf>
    <xf numFmtId="3" fontId="3" fillId="0" borderId="9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0" fontId="3" fillId="0" borderId="18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14" fontId="1" fillId="0" borderId="15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10" fontId="2" fillId="0" borderId="14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3" xfId="0" applyFont="1" applyBorder="1" applyAlignment="1">
      <alignment/>
    </xf>
    <xf numFmtId="0" fontId="3" fillId="0" borderId="24" xfId="0" applyFont="1" applyBorder="1" applyAlignment="1">
      <alignment/>
    </xf>
    <xf numFmtId="3" fontId="0" fillId="0" borderId="3" xfId="0" applyNumberFormat="1" applyBorder="1" applyAlignment="1">
      <alignment/>
    </xf>
    <xf numFmtId="0" fontId="3" fillId="0" borderId="22" xfId="0" applyFont="1" applyBorder="1" applyAlignment="1">
      <alignment/>
    </xf>
    <xf numFmtId="3" fontId="0" fillId="0" borderId="16" xfId="0" applyNumberFormat="1" applyBorder="1" applyAlignment="1">
      <alignment/>
    </xf>
    <xf numFmtId="10" fontId="0" fillId="0" borderId="16" xfId="0" applyNumberFormat="1" applyBorder="1" applyAlignment="1">
      <alignment/>
    </xf>
    <xf numFmtId="0" fontId="1" fillId="0" borderId="19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5" xfId="0" applyFont="1" applyBorder="1" applyAlignment="1">
      <alignment/>
    </xf>
    <xf numFmtId="3" fontId="0" fillId="0" borderId="4" xfId="0" applyNumberFormat="1" applyBorder="1" applyAlignment="1">
      <alignment/>
    </xf>
    <xf numFmtId="0" fontId="3" fillId="0" borderId="19" xfId="0" applyFont="1" applyBorder="1" applyAlignment="1">
      <alignment/>
    </xf>
    <xf numFmtId="10" fontId="0" fillId="0" borderId="29" xfId="0" applyNumberForma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30" xfId="0" applyFont="1" applyBorder="1" applyAlignment="1">
      <alignment/>
    </xf>
    <xf numFmtId="0" fontId="1" fillId="0" borderId="19" xfId="0" applyFont="1" applyBorder="1" applyAlignment="1">
      <alignment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10" fontId="0" fillId="0" borderId="31" xfId="0" applyNumberFormat="1" applyBorder="1" applyAlignment="1">
      <alignment/>
    </xf>
    <xf numFmtId="10" fontId="0" fillId="0" borderId="4" xfId="0" applyNumberFormat="1" applyBorder="1" applyAlignment="1">
      <alignment/>
    </xf>
    <xf numFmtId="0" fontId="1" fillId="0" borderId="0" xfId="0" applyFont="1" applyBorder="1" applyAlignment="1">
      <alignment/>
    </xf>
    <xf numFmtId="165" fontId="1" fillId="0" borderId="1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0" fontId="3" fillId="0" borderId="21" xfId="0" applyFont="1" applyBorder="1" applyAlignment="1">
      <alignment/>
    </xf>
    <xf numFmtId="3" fontId="1" fillId="0" borderId="21" xfId="0" applyNumberFormat="1" applyFont="1" applyBorder="1" applyAlignment="1">
      <alignment/>
    </xf>
    <xf numFmtId="0" fontId="1" fillId="0" borderId="3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9" xfId="0" applyFont="1" applyBorder="1" applyAlignment="1">
      <alignment/>
    </xf>
    <xf numFmtId="0" fontId="3" fillId="0" borderId="23" xfId="0" applyFont="1" applyBorder="1" applyAlignment="1">
      <alignment/>
    </xf>
    <xf numFmtId="3" fontId="0" fillId="0" borderId="0" xfId="0" applyNumberFormat="1" applyBorder="1" applyAlignment="1">
      <alignment/>
    </xf>
    <xf numFmtId="0" fontId="3" fillId="0" borderId="32" xfId="0" applyFont="1" applyBorder="1" applyAlignment="1">
      <alignment/>
    </xf>
    <xf numFmtId="3" fontId="0" fillId="0" borderId="3" xfId="0" applyNumberFormat="1" applyFont="1" applyBorder="1" applyAlignment="1">
      <alignment/>
    </xf>
    <xf numFmtId="10" fontId="0" fillId="0" borderId="1" xfId="0" applyNumberFormat="1" applyBorder="1" applyAlignment="1">
      <alignment/>
    </xf>
    <xf numFmtId="10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0" fontId="3" fillId="0" borderId="21" xfId="0" applyFont="1" applyBorder="1" applyAlignment="1">
      <alignment/>
    </xf>
    <xf numFmtId="3" fontId="0" fillId="0" borderId="14" xfId="0" applyNumberFormat="1" applyBorder="1" applyAlignment="1">
      <alignment/>
    </xf>
    <xf numFmtId="3" fontId="1" fillId="0" borderId="3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" fillId="0" borderId="33" xfId="0" applyFont="1" applyBorder="1" applyAlignment="1">
      <alignment/>
    </xf>
    <xf numFmtId="0" fontId="1" fillId="0" borderId="22" xfId="0" applyFont="1" applyBorder="1" applyAlignment="1">
      <alignment/>
    </xf>
    <xf numFmtId="16" fontId="1" fillId="0" borderId="1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34" xfId="0" applyFont="1" applyBorder="1" applyAlignment="1">
      <alignment/>
    </xf>
    <xf numFmtId="10" fontId="0" fillId="0" borderId="7" xfId="0" applyNumberForma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7" xfId="0" applyNumberFormat="1" applyBorder="1" applyAlignment="1">
      <alignment/>
    </xf>
    <xf numFmtId="3" fontId="3" fillId="0" borderId="24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Border="1" applyAlignment="1">
      <alignment/>
    </xf>
    <xf numFmtId="10" fontId="3" fillId="0" borderId="0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16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15" xfId="0" applyFont="1" applyBorder="1" applyAlignment="1">
      <alignment/>
    </xf>
    <xf numFmtId="14" fontId="3" fillId="0" borderId="9" xfId="0" applyNumberFormat="1" applyFont="1" applyBorder="1" applyAlignment="1">
      <alignment/>
    </xf>
    <xf numFmtId="0" fontId="5" fillId="0" borderId="0" xfId="0" applyFont="1" applyAlignment="1">
      <alignment horizontal="right"/>
    </xf>
    <xf numFmtId="1" fontId="0" fillId="0" borderId="2" xfId="0" applyNumberFormat="1" applyFont="1" applyBorder="1" applyAlignment="1">
      <alignment horizontal="right"/>
    </xf>
    <xf numFmtId="1" fontId="2" fillId="0" borderId="15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3" fillId="0" borderId="36" xfId="0" applyFont="1" applyBorder="1" applyAlignment="1">
      <alignment/>
    </xf>
    <xf numFmtId="3" fontId="0" fillId="0" borderId="9" xfId="0" applyNumberForma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32" xfId="0" applyNumberFormat="1" applyBorder="1" applyAlignment="1">
      <alignment/>
    </xf>
    <xf numFmtId="3" fontId="9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0" fillId="0" borderId="37" xfId="0" applyNumberFormat="1" applyBorder="1" applyAlignment="1">
      <alignment horizontal="right"/>
    </xf>
    <xf numFmtId="3" fontId="2" fillId="0" borderId="15" xfId="0" applyNumberFormat="1" applyFont="1" applyBorder="1" applyAlignment="1">
      <alignment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3" xfId="0" applyBorder="1" applyAlignment="1">
      <alignment/>
    </xf>
    <xf numFmtId="0" fontId="8" fillId="0" borderId="1" xfId="0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8" fillId="0" borderId="15" xfId="0" applyFont="1" applyBorder="1" applyAlignment="1">
      <alignment/>
    </xf>
    <xf numFmtId="3" fontId="0" fillId="0" borderId="15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8" xfId="0" applyNumberForma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37" xfId="0" applyNumberForma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29" xfId="0" applyNumberForma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0" fillId="0" borderId="36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0" fontId="3" fillId="0" borderId="9" xfId="0" applyFont="1" applyBorder="1" applyAlignment="1">
      <alignment/>
    </xf>
    <xf numFmtId="4" fontId="1" fillId="0" borderId="1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9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170" fontId="3" fillId="0" borderId="14" xfId="0" applyNumberFormat="1" applyFont="1" applyBorder="1" applyAlignment="1">
      <alignment/>
    </xf>
    <xf numFmtId="170" fontId="3" fillId="0" borderId="2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6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7" xfId="0" applyNumberForma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0" fontId="2" fillId="0" borderId="21" xfId="0" applyFont="1" applyBorder="1" applyAlignment="1">
      <alignment horizontal="left" vertical="center"/>
    </xf>
    <xf numFmtId="4" fontId="1" fillId="0" borderId="3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0" fontId="2" fillId="0" borderId="20" xfId="0" applyFont="1" applyBorder="1" applyAlignment="1">
      <alignment horizontal="left" vertical="center"/>
    </xf>
    <xf numFmtId="3" fontId="0" fillId="0" borderId="32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  <xf numFmtId="0" fontId="0" fillId="0" borderId="2" xfId="0" applyFont="1" applyBorder="1" applyAlignment="1">
      <alignment/>
    </xf>
    <xf numFmtId="49" fontId="3" fillId="0" borderId="4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3" fillId="0" borderId="2" xfId="0" applyFont="1" applyFill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2">
    <dxf>
      <font>
        <color auto="1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zoomScaleSheetLayoutView="100" workbookViewId="0" topLeftCell="B34">
      <selection activeCell="D1" sqref="D1"/>
    </sheetView>
  </sheetViews>
  <sheetFormatPr defaultColWidth="9.140625" defaultRowHeight="12.75"/>
  <cols>
    <col min="1" max="1" width="5.421875" style="0" customWidth="1"/>
    <col min="2" max="2" width="39.7109375" style="0" customWidth="1"/>
    <col min="3" max="3" width="11.7109375" style="0" customWidth="1"/>
    <col min="4" max="5" width="12.00390625" style="0" customWidth="1"/>
    <col min="6" max="6" width="8.7109375" style="0" customWidth="1"/>
    <col min="7" max="7" width="11.140625" style="0" customWidth="1"/>
    <col min="8" max="8" width="10.00390625" style="0" customWidth="1"/>
    <col min="10" max="10" width="17.421875" style="0" bestFit="1" customWidth="1"/>
  </cols>
  <sheetData>
    <row r="1" spans="1:2" ht="12.75">
      <c r="A1" s="72" t="s">
        <v>118</v>
      </c>
      <c r="B1" s="31"/>
    </row>
    <row r="2" spans="1:2" ht="13.5" thickBot="1">
      <c r="A2" s="72" t="s">
        <v>119</v>
      </c>
      <c r="B2" s="31"/>
    </row>
    <row r="3" spans="1:8" ht="12.75">
      <c r="A3" s="85" t="s">
        <v>11</v>
      </c>
      <c r="B3" s="63" t="s">
        <v>108</v>
      </c>
      <c r="C3" s="1" t="s">
        <v>1</v>
      </c>
      <c r="D3" s="1" t="s">
        <v>90</v>
      </c>
      <c r="E3" s="1" t="s">
        <v>1</v>
      </c>
      <c r="F3" s="1" t="s">
        <v>226</v>
      </c>
      <c r="G3" s="1" t="s">
        <v>1</v>
      </c>
      <c r="H3" s="1" t="s">
        <v>1</v>
      </c>
    </row>
    <row r="4" spans="1:8" ht="13.5" thickBot="1">
      <c r="A4" s="86"/>
      <c r="B4" s="82"/>
      <c r="C4" s="35" t="s">
        <v>2</v>
      </c>
      <c r="D4" s="34" t="s">
        <v>203</v>
      </c>
      <c r="E4" s="35" t="s">
        <v>178</v>
      </c>
      <c r="F4" s="35"/>
      <c r="G4" s="35" t="s">
        <v>179</v>
      </c>
      <c r="H4" s="35" t="s">
        <v>180</v>
      </c>
    </row>
    <row r="5" spans="1:8" ht="12.75">
      <c r="A5" s="32">
        <v>100</v>
      </c>
      <c r="B5" s="100" t="s">
        <v>120</v>
      </c>
      <c r="C5" s="101"/>
      <c r="D5" s="38"/>
      <c r="E5" s="38"/>
      <c r="F5" s="38"/>
      <c r="G5" s="38"/>
      <c r="H5" s="113"/>
    </row>
    <row r="6" spans="1:8" ht="13.5" thickBot="1">
      <c r="A6" s="23"/>
      <c r="B6" s="25" t="s">
        <v>121</v>
      </c>
      <c r="C6" s="102">
        <f>C8+C10+C11</f>
        <v>99366</v>
      </c>
      <c r="D6" s="102">
        <f>D8+D10+D11</f>
        <v>89392</v>
      </c>
      <c r="E6" s="102">
        <f>E8+E10+E11</f>
        <v>108425</v>
      </c>
      <c r="F6" s="213">
        <f>E6/C6</f>
        <v>1.091168005152668</v>
      </c>
      <c r="G6" s="102">
        <f>G8+G10+G11</f>
        <v>107430</v>
      </c>
      <c r="H6" s="102">
        <f>H8+H10+H11</f>
        <v>112440</v>
      </c>
    </row>
    <row r="7" spans="1:8" ht="12.75">
      <c r="A7" s="32">
        <v>110</v>
      </c>
      <c r="B7" s="63" t="s">
        <v>122</v>
      </c>
      <c r="C7" s="68"/>
      <c r="D7" s="103"/>
      <c r="E7" s="103"/>
      <c r="F7" s="214"/>
      <c r="G7" s="103"/>
      <c r="H7" s="114"/>
    </row>
    <row r="8" spans="1:8" ht="13.5" thickBot="1">
      <c r="A8" s="26"/>
      <c r="B8" s="104" t="s">
        <v>123</v>
      </c>
      <c r="C8" s="105">
        <v>81280</v>
      </c>
      <c r="D8" s="71">
        <v>74559</v>
      </c>
      <c r="E8" s="71">
        <v>91000</v>
      </c>
      <c r="F8" s="213">
        <f>E8/C8</f>
        <v>1.1195866141732282</v>
      </c>
      <c r="G8" s="71">
        <v>90000</v>
      </c>
      <c r="H8" s="71">
        <v>95000</v>
      </c>
    </row>
    <row r="9" spans="1:8" ht="13.5" thickBot="1">
      <c r="A9" s="33">
        <v>111</v>
      </c>
      <c r="B9" s="106" t="s">
        <v>124</v>
      </c>
      <c r="C9" s="102">
        <v>81280</v>
      </c>
      <c r="D9" s="45">
        <v>74559</v>
      </c>
      <c r="E9" s="45">
        <v>91000</v>
      </c>
      <c r="F9" s="202">
        <f>E9/C9</f>
        <v>1.1195866141732282</v>
      </c>
      <c r="G9" s="45">
        <v>90000</v>
      </c>
      <c r="H9" s="45">
        <v>95000</v>
      </c>
    </row>
    <row r="10" spans="1:9" ht="13.5" thickBot="1">
      <c r="A10" s="44">
        <v>121</v>
      </c>
      <c r="B10" s="107" t="s">
        <v>171</v>
      </c>
      <c r="C10" s="37">
        <v>9000</v>
      </c>
      <c r="D10" s="45">
        <v>8409</v>
      </c>
      <c r="E10" s="45">
        <v>9000</v>
      </c>
      <c r="F10" s="202">
        <f aca="true" t="shared" si="0" ref="F10:F29">E10/C10</f>
        <v>1</v>
      </c>
      <c r="G10" s="45">
        <v>9000</v>
      </c>
      <c r="H10" s="45">
        <v>9000</v>
      </c>
      <c r="I10" s="20"/>
    </row>
    <row r="11" spans="1:8" ht="13.5" thickBot="1">
      <c r="A11" s="44">
        <v>130</v>
      </c>
      <c r="B11" s="107" t="s">
        <v>125</v>
      </c>
      <c r="C11" s="37">
        <v>9086</v>
      </c>
      <c r="D11" s="45">
        <v>6424</v>
      </c>
      <c r="E11" s="37">
        <v>8425</v>
      </c>
      <c r="F11" s="202">
        <f t="shared" si="0"/>
        <v>0.9272507153863087</v>
      </c>
      <c r="G11" s="45">
        <v>8430</v>
      </c>
      <c r="H11" s="45">
        <v>8440</v>
      </c>
    </row>
    <row r="12" spans="1:8" ht="13.5" thickBot="1">
      <c r="A12" s="44">
        <v>133</v>
      </c>
      <c r="B12" s="107" t="s">
        <v>126</v>
      </c>
      <c r="C12" s="37">
        <f>C13+C14+C15+C16+C17</f>
        <v>9086</v>
      </c>
      <c r="D12" s="37">
        <f>D13+D14+D15+D16+D17</f>
        <v>6424</v>
      </c>
      <c r="E12" s="37">
        <f>E13+E14+E15+E16+E17</f>
        <v>8425</v>
      </c>
      <c r="F12" s="202">
        <f t="shared" si="0"/>
        <v>0.9272507153863087</v>
      </c>
      <c r="G12" s="37">
        <f>G13+G14+G15+G16+G17</f>
        <v>8430</v>
      </c>
      <c r="H12" s="37">
        <f>H13+H14+H15+H16+H17</f>
        <v>8440</v>
      </c>
    </row>
    <row r="13" spans="1:8" ht="12.75">
      <c r="A13" s="52"/>
      <c r="B13" s="57" t="s">
        <v>127</v>
      </c>
      <c r="C13" s="58">
        <v>185</v>
      </c>
      <c r="D13" s="76">
        <v>187</v>
      </c>
      <c r="E13" s="76">
        <v>190</v>
      </c>
      <c r="F13" s="206">
        <f t="shared" si="0"/>
        <v>1.027027027027027</v>
      </c>
      <c r="G13" s="76">
        <v>190</v>
      </c>
      <c r="H13" s="66">
        <v>190</v>
      </c>
    </row>
    <row r="14" spans="1:8" ht="12.75">
      <c r="A14" s="23"/>
      <c r="B14" s="6" t="s">
        <v>128</v>
      </c>
      <c r="C14" s="41">
        <v>300</v>
      </c>
      <c r="D14" s="27">
        <v>278</v>
      </c>
      <c r="E14" s="27">
        <v>300</v>
      </c>
      <c r="F14" s="201">
        <f t="shared" si="0"/>
        <v>1</v>
      </c>
      <c r="G14" s="27">
        <v>300</v>
      </c>
      <c r="H14" s="41">
        <v>300</v>
      </c>
    </row>
    <row r="15" spans="1:8" ht="12.75">
      <c r="A15" s="23"/>
      <c r="B15" s="6" t="s">
        <v>129</v>
      </c>
      <c r="C15" s="53">
        <v>2035</v>
      </c>
      <c r="D15" s="53">
        <v>1297</v>
      </c>
      <c r="E15" s="53">
        <v>1400</v>
      </c>
      <c r="F15" s="204">
        <f t="shared" si="0"/>
        <v>0.687960687960688</v>
      </c>
      <c r="G15" s="53">
        <v>1400</v>
      </c>
      <c r="H15" s="41">
        <v>1400</v>
      </c>
    </row>
    <row r="16" spans="1:8" ht="12.75">
      <c r="A16" s="23"/>
      <c r="B16" s="6" t="s">
        <v>131</v>
      </c>
      <c r="C16" s="41">
        <v>6526</v>
      </c>
      <c r="D16" s="27">
        <v>4630</v>
      </c>
      <c r="E16" s="27">
        <v>6500</v>
      </c>
      <c r="F16" s="201">
        <f t="shared" si="0"/>
        <v>0.9960159362549801</v>
      </c>
      <c r="G16" s="27">
        <v>6500</v>
      </c>
      <c r="H16" s="41">
        <v>6500</v>
      </c>
    </row>
    <row r="17" spans="1:8" ht="13.5" thickBot="1">
      <c r="A17" s="23"/>
      <c r="B17" s="17" t="s">
        <v>132</v>
      </c>
      <c r="C17" s="42">
        <v>40</v>
      </c>
      <c r="D17" s="28">
        <v>32</v>
      </c>
      <c r="E17" s="28">
        <v>35</v>
      </c>
      <c r="F17" s="200">
        <f t="shared" si="0"/>
        <v>0.875</v>
      </c>
      <c r="G17" s="28">
        <v>40</v>
      </c>
      <c r="H17" s="42">
        <v>50</v>
      </c>
    </row>
    <row r="18" spans="1:10" ht="13.5" thickBot="1">
      <c r="A18" s="44">
        <v>200</v>
      </c>
      <c r="B18" s="74" t="s">
        <v>133</v>
      </c>
      <c r="C18" s="45">
        <f>C19+C24+C28+C31+C38+C40+C42</f>
        <v>32298</v>
      </c>
      <c r="D18" s="45">
        <f>D19+D24+D28+D31+D38+D40+D42</f>
        <v>16550</v>
      </c>
      <c r="E18" s="45">
        <f>E19+E24+E28+E31+E38+E40+E42</f>
        <v>23395</v>
      </c>
      <c r="F18" s="202">
        <f t="shared" si="0"/>
        <v>0.7243482568580097</v>
      </c>
      <c r="G18" s="45">
        <f>G19+G24+G28+G31+G38+G40+G42</f>
        <v>18353</v>
      </c>
      <c r="H18" s="45">
        <f>H19+H24+H28+H31+H38+H40+H42</f>
        <v>18530</v>
      </c>
      <c r="J18" s="20"/>
    </row>
    <row r="19" spans="1:10" ht="13.5" thickBot="1">
      <c r="A19" s="44">
        <v>211</v>
      </c>
      <c r="B19" s="74" t="s">
        <v>134</v>
      </c>
      <c r="C19" s="37">
        <f>SUM(C20:C23)</f>
        <v>2422</v>
      </c>
      <c r="D19" s="37">
        <f>SUM(D20:D23)</f>
        <v>2422</v>
      </c>
      <c r="E19" s="37">
        <f>SUM(E20:E23)</f>
        <v>40</v>
      </c>
      <c r="F19" s="202">
        <f t="shared" si="0"/>
        <v>0.016515276630883566</v>
      </c>
      <c r="G19" s="37">
        <f>SUM(G20:G23)</f>
        <v>40</v>
      </c>
      <c r="H19" s="37">
        <f>SUM(H20:H23)</f>
        <v>40</v>
      </c>
      <c r="J19" s="20"/>
    </row>
    <row r="20" spans="1:8" ht="12.75">
      <c r="A20" s="108" t="s">
        <v>0</v>
      </c>
      <c r="B20" s="57" t="s">
        <v>135</v>
      </c>
      <c r="C20" s="58">
        <v>489</v>
      </c>
      <c r="D20" s="76">
        <v>489</v>
      </c>
      <c r="E20" s="76">
        <v>0</v>
      </c>
      <c r="F20" s="206">
        <f t="shared" si="0"/>
        <v>0</v>
      </c>
      <c r="G20" s="76">
        <v>0</v>
      </c>
      <c r="H20" s="66">
        <v>0</v>
      </c>
    </row>
    <row r="21" spans="1:8" ht="12.75">
      <c r="A21" s="23"/>
      <c r="B21" s="6" t="s">
        <v>130</v>
      </c>
      <c r="C21" s="41">
        <v>1889</v>
      </c>
      <c r="D21" s="27">
        <v>1889</v>
      </c>
      <c r="E21" s="27">
        <v>0</v>
      </c>
      <c r="F21" s="201">
        <f t="shared" si="0"/>
        <v>0</v>
      </c>
      <c r="G21" s="27">
        <v>0</v>
      </c>
      <c r="H21" s="41">
        <v>0</v>
      </c>
    </row>
    <row r="22" spans="1:8" ht="12.75">
      <c r="A22" s="23"/>
      <c r="B22" s="6" t="s">
        <v>168</v>
      </c>
      <c r="C22" s="41">
        <v>0</v>
      </c>
      <c r="D22" s="27">
        <v>0</v>
      </c>
      <c r="E22" s="27">
        <v>0</v>
      </c>
      <c r="F22" s="201"/>
      <c r="G22" s="27">
        <v>0</v>
      </c>
      <c r="H22" s="41">
        <v>0</v>
      </c>
    </row>
    <row r="23" spans="1:8" ht="13.5" thickBot="1">
      <c r="A23" s="23"/>
      <c r="B23" s="16" t="s">
        <v>169</v>
      </c>
      <c r="C23" s="53">
        <v>44</v>
      </c>
      <c r="D23" s="78">
        <v>44</v>
      </c>
      <c r="E23" s="78">
        <v>40</v>
      </c>
      <c r="F23" s="204">
        <f t="shared" si="0"/>
        <v>0.9090909090909091</v>
      </c>
      <c r="G23" s="78">
        <v>40</v>
      </c>
      <c r="H23" s="61">
        <v>40</v>
      </c>
    </row>
    <row r="24" spans="1:8" ht="13.5" thickBot="1">
      <c r="A24" s="44">
        <v>212</v>
      </c>
      <c r="B24" s="74" t="s">
        <v>136</v>
      </c>
      <c r="C24" s="37">
        <f>SUM(C25:C27)</f>
        <v>20940</v>
      </c>
      <c r="D24" s="37">
        <f>SUM(D25:D27)</f>
        <v>8746</v>
      </c>
      <c r="E24" s="37">
        <f>SUM(E25:E27)</f>
        <v>15640</v>
      </c>
      <c r="F24" s="202">
        <f t="shared" si="0"/>
        <v>0.7468958930276982</v>
      </c>
      <c r="G24" s="37">
        <f>SUM(G25:G27)</f>
        <v>10640</v>
      </c>
      <c r="H24" s="37">
        <f>SUM(H25:H27)</f>
        <v>10640</v>
      </c>
    </row>
    <row r="25" spans="1:8" ht="12.75">
      <c r="A25" s="23"/>
      <c r="B25" s="57" t="s">
        <v>137</v>
      </c>
      <c r="C25" s="58">
        <v>20300</v>
      </c>
      <c r="D25" s="76">
        <v>8354</v>
      </c>
      <c r="E25" s="76">
        <v>15000</v>
      </c>
      <c r="F25" s="205">
        <f t="shared" si="0"/>
        <v>0.7389162561576355</v>
      </c>
      <c r="G25" s="76">
        <v>10000</v>
      </c>
      <c r="H25" s="66">
        <v>10000</v>
      </c>
    </row>
    <row r="26" spans="1:8" ht="12.75">
      <c r="A26" s="23"/>
      <c r="B26" s="6" t="s">
        <v>138</v>
      </c>
      <c r="C26" s="41">
        <v>180</v>
      </c>
      <c r="D26" s="27">
        <v>160</v>
      </c>
      <c r="E26" s="27">
        <v>180</v>
      </c>
      <c r="F26" s="201">
        <f t="shared" si="0"/>
        <v>1</v>
      </c>
      <c r="G26" s="27">
        <v>180</v>
      </c>
      <c r="H26" s="41">
        <v>180</v>
      </c>
    </row>
    <row r="27" spans="1:8" ht="13.5" thickBot="1">
      <c r="A27" s="23"/>
      <c r="B27" s="25" t="s">
        <v>139</v>
      </c>
      <c r="C27" s="53">
        <v>460</v>
      </c>
      <c r="D27" s="78">
        <v>232</v>
      </c>
      <c r="E27" s="78">
        <v>460</v>
      </c>
      <c r="F27" s="204">
        <f t="shared" si="0"/>
        <v>1</v>
      </c>
      <c r="G27" s="78">
        <v>460</v>
      </c>
      <c r="H27" s="61">
        <v>460</v>
      </c>
    </row>
    <row r="28" spans="1:8" ht="13.5" thickBot="1">
      <c r="A28" s="32">
        <v>220</v>
      </c>
      <c r="B28" s="74" t="s">
        <v>140</v>
      </c>
      <c r="C28" s="37">
        <f>SUM(C29:C30)</f>
        <v>2300</v>
      </c>
      <c r="D28" s="37">
        <f>SUM(D29:D30)</f>
        <v>914</v>
      </c>
      <c r="E28" s="37">
        <f>SUM(E29:E30)</f>
        <v>2300</v>
      </c>
      <c r="F28" s="202">
        <f t="shared" si="0"/>
        <v>1</v>
      </c>
      <c r="G28" s="37">
        <f>SUM(G29:G30)</f>
        <v>2300</v>
      </c>
      <c r="H28" s="37">
        <f>SUM(H29:H30)</f>
        <v>2300</v>
      </c>
    </row>
    <row r="29" spans="1:8" ht="12.75">
      <c r="A29" s="52"/>
      <c r="B29" s="6" t="s">
        <v>141</v>
      </c>
      <c r="C29" s="58">
        <v>2300</v>
      </c>
      <c r="D29" s="76">
        <v>770</v>
      </c>
      <c r="E29" s="76">
        <v>2300</v>
      </c>
      <c r="F29" s="205">
        <f t="shared" si="0"/>
        <v>1</v>
      </c>
      <c r="G29" s="76">
        <v>2300</v>
      </c>
      <c r="H29" s="66">
        <v>2300</v>
      </c>
    </row>
    <row r="30" spans="1:8" ht="13.5" thickBot="1">
      <c r="A30" s="23"/>
      <c r="B30" s="19" t="s">
        <v>142</v>
      </c>
      <c r="C30" s="42"/>
      <c r="D30" s="78">
        <v>144</v>
      </c>
      <c r="E30" s="78"/>
      <c r="F30" s="217"/>
      <c r="G30" s="78"/>
      <c r="H30" s="61"/>
    </row>
    <row r="31" spans="1:8" ht="13.5" thickBot="1">
      <c r="A31" s="44">
        <v>223</v>
      </c>
      <c r="B31" s="44" t="s">
        <v>143</v>
      </c>
      <c r="C31" s="45">
        <f>SUM(C32:C37)</f>
        <v>3643</v>
      </c>
      <c r="D31" s="45">
        <f>SUM(D32:D37)</f>
        <v>4063</v>
      </c>
      <c r="E31" s="45">
        <f>SUM(E32:E37)</f>
        <v>5040</v>
      </c>
      <c r="F31" s="202">
        <f aca="true" t="shared" si="1" ref="F31:F36">E31/C31</f>
        <v>1.3834751578369475</v>
      </c>
      <c r="G31" s="45">
        <f>SUM(G32:G37)</f>
        <v>5148</v>
      </c>
      <c r="H31" s="45">
        <f>SUM(H32:H37)</f>
        <v>5325</v>
      </c>
    </row>
    <row r="32" spans="1:8" ht="12.75">
      <c r="A32" s="52"/>
      <c r="B32" s="14" t="s">
        <v>144</v>
      </c>
      <c r="C32" s="58">
        <v>180</v>
      </c>
      <c r="D32" s="129">
        <v>237</v>
      </c>
      <c r="E32" s="129">
        <v>510</v>
      </c>
      <c r="F32" s="206">
        <f t="shared" si="1"/>
        <v>2.8333333333333335</v>
      </c>
      <c r="G32" s="129">
        <v>510</v>
      </c>
      <c r="H32" s="66">
        <v>510</v>
      </c>
    </row>
    <row r="33" spans="1:8" ht="12.75">
      <c r="A33" s="23"/>
      <c r="B33" s="5" t="s">
        <v>145</v>
      </c>
      <c r="C33" s="41">
        <v>450</v>
      </c>
      <c r="D33" s="27">
        <v>446</v>
      </c>
      <c r="E33" s="27">
        <v>500</v>
      </c>
      <c r="F33" s="201">
        <f t="shared" si="1"/>
        <v>1.1111111111111112</v>
      </c>
      <c r="G33" s="27">
        <v>500</v>
      </c>
      <c r="H33" s="41">
        <v>550</v>
      </c>
    </row>
    <row r="34" spans="1:8" ht="12.75">
      <c r="A34" s="23"/>
      <c r="B34" s="5" t="s">
        <v>146</v>
      </c>
      <c r="C34" s="53">
        <v>550</v>
      </c>
      <c r="D34" s="130">
        <v>441</v>
      </c>
      <c r="E34" s="130">
        <v>550</v>
      </c>
      <c r="F34" s="201">
        <f t="shared" si="1"/>
        <v>1</v>
      </c>
      <c r="G34" s="130">
        <v>550</v>
      </c>
      <c r="H34" s="41">
        <v>550</v>
      </c>
    </row>
    <row r="35" spans="1:8" ht="12.75">
      <c r="A35" s="23"/>
      <c r="B35" s="5" t="s">
        <v>147</v>
      </c>
      <c r="C35" s="41">
        <v>260</v>
      </c>
      <c r="D35" s="130">
        <v>268</v>
      </c>
      <c r="E35" s="130">
        <v>300</v>
      </c>
      <c r="F35" s="201">
        <f t="shared" si="1"/>
        <v>1.1538461538461537</v>
      </c>
      <c r="G35" s="130">
        <v>300</v>
      </c>
      <c r="H35" s="41">
        <v>300</v>
      </c>
    </row>
    <row r="36" spans="1:8" ht="12.75">
      <c r="A36" s="23"/>
      <c r="B36" s="5" t="s">
        <v>148</v>
      </c>
      <c r="C36" s="41">
        <v>2203</v>
      </c>
      <c r="D36" s="28">
        <v>2655</v>
      </c>
      <c r="E36" s="28">
        <v>3180</v>
      </c>
      <c r="F36" s="201">
        <f t="shared" si="1"/>
        <v>1.4434861552428506</v>
      </c>
      <c r="G36" s="28">
        <v>3288</v>
      </c>
      <c r="H36" s="41">
        <v>3415</v>
      </c>
    </row>
    <row r="37" spans="1:8" ht="13.5" thickBot="1">
      <c r="A37" s="23"/>
      <c r="B37" s="93" t="s">
        <v>149</v>
      </c>
      <c r="C37" s="53">
        <v>0</v>
      </c>
      <c r="D37" s="78">
        <v>16</v>
      </c>
      <c r="E37" s="28"/>
      <c r="F37" s="216"/>
      <c r="G37" s="28"/>
      <c r="H37" s="42"/>
    </row>
    <row r="38" spans="1:8" ht="13.5" thickBot="1">
      <c r="A38" s="44">
        <v>229</v>
      </c>
      <c r="B38" s="74" t="s">
        <v>150</v>
      </c>
      <c r="C38" s="37">
        <f>SUM(C39)</f>
        <v>90</v>
      </c>
      <c r="D38" s="37">
        <f>SUM(D39)</f>
        <v>79</v>
      </c>
      <c r="E38" s="45">
        <f>SUM(E39)</f>
        <v>75</v>
      </c>
      <c r="F38" s="202">
        <f>E38/C38</f>
        <v>0.8333333333333334</v>
      </c>
      <c r="G38" s="45">
        <f>SUM(G39)</f>
        <v>75</v>
      </c>
      <c r="H38" s="45">
        <f>SUM(H39)</f>
        <v>75</v>
      </c>
    </row>
    <row r="39" spans="1:8" ht="13.5" thickBot="1">
      <c r="A39" s="47"/>
      <c r="B39" s="109" t="s">
        <v>170</v>
      </c>
      <c r="C39" s="48">
        <v>90</v>
      </c>
      <c r="D39" s="48">
        <v>79</v>
      </c>
      <c r="E39" s="132">
        <v>75</v>
      </c>
      <c r="F39" s="202">
        <f>E39/C39</f>
        <v>0.8333333333333334</v>
      </c>
      <c r="G39" s="132">
        <v>75</v>
      </c>
      <c r="H39" s="132">
        <v>75</v>
      </c>
    </row>
    <row r="40" spans="1:8" ht="13.5" thickBot="1">
      <c r="A40" s="44">
        <v>240</v>
      </c>
      <c r="B40" s="74" t="s">
        <v>151</v>
      </c>
      <c r="C40" s="45">
        <f>SUM(C41)</f>
        <v>40</v>
      </c>
      <c r="D40" s="45">
        <f>SUM(D41)</f>
        <v>43</v>
      </c>
      <c r="E40" s="45">
        <f>SUM(E41)</f>
        <v>50</v>
      </c>
      <c r="F40" s="202">
        <f aca="true" t="shared" si="2" ref="F40:F45">E40/C40</f>
        <v>1.25</v>
      </c>
      <c r="G40" s="45">
        <f>SUM(G41)</f>
        <v>50</v>
      </c>
      <c r="H40" s="45">
        <f>SUM(H41)</f>
        <v>50</v>
      </c>
    </row>
    <row r="41" spans="1:8" ht="13.5" thickBot="1">
      <c r="A41" s="26"/>
      <c r="B41" s="26" t="s">
        <v>152</v>
      </c>
      <c r="C41" s="53">
        <v>40</v>
      </c>
      <c r="D41" s="48">
        <v>43</v>
      </c>
      <c r="E41" s="132">
        <v>50</v>
      </c>
      <c r="F41" s="202">
        <f t="shared" si="2"/>
        <v>1.25</v>
      </c>
      <c r="G41" s="132">
        <v>50</v>
      </c>
      <c r="H41" s="132">
        <v>50</v>
      </c>
    </row>
    <row r="42" spans="1:8" ht="13.5" thickBot="1">
      <c r="A42" s="88">
        <v>292</v>
      </c>
      <c r="B42" s="88" t="s">
        <v>96</v>
      </c>
      <c r="C42" s="45">
        <f>SUM(C43:C47)</f>
        <v>2863</v>
      </c>
      <c r="D42" s="45">
        <f>SUM(D43:D44)</f>
        <v>283</v>
      </c>
      <c r="E42" s="45">
        <f>SUM(E43:E47)</f>
        <v>250</v>
      </c>
      <c r="F42" s="202">
        <f t="shared" si="2"/>
        <v>0.08732099196646874</v>
      </c>
      <c r="G42" s="45">
        <f>SUM(G43:G47)</f>
        <v>100</v>
      </c>
      <c r="H42" s="45">
        <f>SUM(H43:H47)</f>
        <v>100</v>
      </c>
    </row>
    <row r="43" spans="1:8" ht="12.75">
      <c r="A43" s="62"/>
      <c r="B43" s="21" t="s">
        <v>153</v>
      </c>
      <c r="C43" s="40">
        <v>163</v>
      </c>
      <c r="D43" s="129">
        <v>163</v>
      </c>
      <c r="E43" s="112"/>
      <c r="F43" s="206">
        <f t="shared" si="2"/>
        <v>0</v>
      </c>
      <c r="G43" s="112"/>
      <c r="H43" s="66"/>
    </row>
    <row r="44" spans="1:8" ht="12.75">
      <c r="A44" s="62"/>
      <c r="B44" s="127" t="s">
        <v>154</v>
      </c>
      <c r="C44" s="41">
        <v>100</v>
      </c>
      <c r="D44" s="27">
        <v>120</v>
      </c>
      <c r="E44" s="141">
        <v>100</v>
      </c>
      <c r="F44" s="201">
        <f t="shared" si="2"/>
        <v>1</v>
      </c>
      <c r="G44" s="141">
        <v>100</v>
      </c>
      <c r="H44" s="41">
        <v>100</v>
      </c>
    </row>
    <row r="45" spans="1:8" ht="12.75">
      <c r="A45" s="62"/>
      <c r="B45" s="127" t="s">
        <v>222</v>
      </c>
      <c r="C45" s="41">
        <v>2600</v>
      </c>
      <c r="D45" s="153"/>
      <c r="E45" s="141"/>
      <c r="F45" s="201">
        <f t="shared" si="2"/>
        <v>0</v>
      </c>
      <c r="G45" s="141"/>
      <c r="H45" s="41"/>
    </row>
    <row r="46" spans="1:8" ht="12.75">
      <c r="A46" s="62"/>
      <c r="B46" s="127" t="s">
        <v>228</v>
      </c>
      <c r="C46" s="41"/>
      <c r="D46" s="141"/>
      <c r="E46" s="141">
        <v>150</v>
      </c>
      <c r="F46" s="218"/>
      <c r="G46" s="141"/>
      <c r="H46" s="41"/>
    </row>
    <row r="47" spans="1:8" ht="13.5" thickBot="1">
      <c r="A47" s="82"/>
      <c r="B47" s="116"/>
      <c r="C47" s="39"/>
      <c r="D47" s="117"/>
      <c r="E47" s="117"/>
      <c r="F47" s="219"/>
      <c r="G47" s="117"/>
      <c r="H47" s="39"/>
    </row>
    <row r="48" spans="1:8" ht="13.5" thickBot="1">
      <c r="A48" s="100"/>
      <c r="B48" s="139"/>
      <c r="C48" s="92"/>
      <c r="D48" s="110"/>
      <c r="E48" s="110"/>
      <c r="F48" s="220"/>
      <c r="G48" s="110"/>
      <c r="H48" s="140"/>
    </row>
    <row r="49" spans="1:10" ht="13.5" thickBot="1">
      <c r="A49" s="44">
        <v>310</v>
      </c>
      <c r="B49" s="74" t="s">
        <v>155</v>
      </c>
      <c r="C49" s="45">
        <f>SUM(C50:C65)</f>
        <v>48678</v>
      </c>
      <c r="D49" s="45">
        <v>41217</v>
      </c>
      <c r="E49" s="45">
        <f>SUM(E50:E64)</f>
        <v>48548</v>
      </c>
      <c r="F49" s="202">
        <f aca="true" t="shared" si="3" ref="F49:F67">E49/C49</f>
        <v>0.9973293890463865</v>
      </c>
      <c r="G49" s="45">
        <f>SUM(G50:G64)</f>
        <v>50262</v>
      </c>
      <c r="H49" s="45">
        <f>SUM(H50:H64)</f>
        <v>52345</v>
      </c>
      <c r="J49" s="20"/>
    </row>
    <row r="50" spans="1:8" ht="12.75">
      <c r="A50" s="52"/>
      <c r="B50" s="151" t="s">
        <v>156</v>
      </c>
      <c r="C50" s="66">
        <v>424</v>
      </c>
      <c r="D50" s="76">
        <v>358</v>
      </c>
      <c r="E50" s="133">
        <v>420</v>
      </c>
      <c r="F50" s="206">
        <f t="shared" si="3"/>
        <v>0.9905660377358491</v>
      </c>
      <c r="G50" s="133">
        <v>420</v>
      </c>
      <c r="H50" s="133">
        <v>420</v>
      </c>
    </row>
    <row r="51" spans="1:8" ht="12.75">
      <c r="A51" s="23"/>
      <c r="B51" s="9" t="s">
        <v>157</v>
      </c>
      <c r="C51" s="53">
        <v>42261</v>
      </c>
      <c r="D51" s="27">
        <v>35557</v>
      </c>
      <c r="E51" s="133">
        <v>42800</v>
      </c>
      <c r="F51" s="201">
        <f t="shared" si="3"/>
        <v>1.0127540758619058</v>
      </c>
      <c r="G51" s="133">
        <v>44514</v>
      </c>
      <c r="H51" s="133">
        <v>46297</v>
      </c>
    </row>
    <row r="52" spans="1:8" ht="12.75">
      <c r="A52" s="23"/>
      <c r="B52" s="10" t="s">
        <v>174</v>
      </c>
      <c r="C52" s="41">
        <v>324</v>
      </c>
      <c r="D52" s="27">
        <v>324</v>
      </c>
      <c r="E52" s="133">
        <v>408</v>
      </c>
      <c r="F52" s="201">
        <f t="shared" si="3"/>
        <v>1.2592592592592593</v>
      </c>
      <c r="G52" s="133">
        <v>408</v>
      </c>
      <c r="H52" s="133">
        <v>708</v>
      </c>
    </row>
    <row r="53" spans="1:8" ht="12.75">
      <c r="A53" s="23"/>
      <c r="B53" s="9" t="s">
        <v>158</v>
      </c>
      <c r="C53" s="41">
        <v>490</v>
      </c>
      <c r="D53" s="27">
        <v>472</v>
      </c>
      <c r="E53" s="133">
        <v>490</v>
      </c>
      <c r="F53" s="201">
        <f t="shared" si="3"/>
        <v>1</v>
      </c>
      <c r="G53" s="133">
        <v>490</v>
      </c>
      <c r="H53" s="133">
        <v>490</v>
      </c>
    </row>
    <row r="54" spans="1:8" ht="12.75">
      <c r="A54" s="23"/>
      <c r="B54" s="75" t="s">
        <v>176</v>
      </c>
      <c r="C54" s="40">
        <v>140</v>
      </c>
      <c r="D54" s="89">
        <v>140</v>
      </c>
      <c r="E54" s="133"/>
      <c r="F54" s="201">
        <f t="shared" si="3"/>
        <v>0</v>
      </c>
      <c r="G54" s="133"/>
      <c r="H54" s="133"/>
    </row>
    <row r="55" spans="1:8" ht="12.75">
      <c r="A55" s="23"/>
      <c r="B55" s="75" t="s">
        <v>159</v>
      </c>
      <c r="C55" s="40">
        <v>42</v>
      </c>
      <c r="D55" s="89">
        <v>42</v>
      </c>
      <c r="E55" s="133"/>
      <c r="F55" s="201">
        <f t="shared" si="3"/>
        <v>0</v>
      </c>
      <c r="G55" s="133"/>
      <c r="H55" s="133"/>
    </row>
    <row r="56" spans="1:8" ht="12.75">
      <c r="A56" s="11"/>
      <c r="B56" s="111" t="s">
        <v>160</v>
      </c>
      <c r="C56" s="53">
        <v>245</v>
      </c>
      <c r="D56" s="27">
        <v>209</v>
      </c>
      <c r="E56" s="133">
        <v>170</v>
      </c>
      <c r="F56" s="201">
        <f t="shared" si="3"/>
        <v>0.6938775510204082</v>
      </c>
      <c r="G56" s="133">
        <v>170</v>
      </c>
      <c r="H56" s="133">
        <v>170</v>
      </c>
    </row>
    <row r="57" spans="1:8" ht="12.75">
      <c r="A57" s="11"/>
      <c r="B57" s="9" t="s">
        <v>161</v>
      </c>
      <c r="C57" s="41">
        <v>140</v>
      </c>
      <c r="D57" s="27">
        <v>155</v>
      </c>
      <c r="E57" s="133">
        <v>160</v>
      </c>
      <c r="F57" s="201">
        <f t="shared" si="3"/>
        <v>1.1428571428571428</v>
      </c>
      <c r="G57" s="133">
        <v>160</v>
      </c>
      <c r="H57" s="133">
        <v>160</v>
      </c>
    </row>
    <row r="58" spans="1:8" ht="12.75">
      <c r="A58" s="23"/>
      <c r="B58" s="9" t="s">
        <v>162</v>
      </c>
      <c r="C58" s="41">
        <v>1600</v>
      </c>
      <c r="D58" s="27">
        <v>1562</v>
      </c>
      <c r="E58" s="133">
        <v>2000</v>
      </c>
      <c r="F58" s="201">
        <f t="shared" si="3"/>
        <v>1.25</v>
      </c>
      <c r="G58" s="133">
        <v>2000</v>
      </c>
      <c r="H58" s="133">
        <v>2000</v>
      </c>
    </row>
    <row r="59" spans="1:8" ht="12.75">
      <c r="A59" s="23"/>
      <c r="B59" s="9" t="s">
        <v>163</v>
      </c>
      <c r="C59" s="41">
        <v>168</v>
      </c>
      <c r="D59" s="27">
        <v>168</v>
      </c>
      <c r="E59" s="133"/>
      <c r="F59" s="201">
        <f t="shared" si="3"/>
        <v>0</v>
      </c>
      <c r="G59" s="133"/>
      <c r="H59" s="133"/>
    </row>
    <row r="60" spans="1:8" ht="12.75">
      <c r="A60" s="23"/>
      <c r="B60" s="9" t="s">
        <v>164</v>
      </c>
      <c r="C60" s="41">
        <v>2100</v>
      </c>
      <c r="D60" s="27">
        <v>1868</v>
      </c>
      <c r="E60" s="133">
        <v>2100</v>
      </c>
      <c r="F60" s="201">
        <f t="shared" si="3"/>
        <v>1</v>
      </c>
      <c r="G60" s="133">
        <v>2100</v>
      </c>
      <c r="H60" s="133">
        <v>2100</v>
      </c>
    </row>
    <row r="61" spans="1:8" ht="12.75">
      <c r="A61" s="23"/>
      <c r="B61" s="6" t="s">
        <v>172</v>
      </c>
      <c r="C61" s="41">
        <v>150</v>
      </c>
      <c r="D61" s="27">
        <v>150</v>
      </c>
      <c r="E61" s="133"/>
      <c r="F61" s="201">
        <f t="shared" si="3"/>
        <v>0</v>
      </c>
      <c r="G61" s="133"/>
      <c r="H61" s="133"/>
    </row>
    <row r="62" spans="1:8" ht="12.75">
      <c r="A62" s="23"/>
      <c r="B62" s="16" t="s">
        <v>202</v>
      </c>
      <c r="C62" s="40">
        <v>12</v>
      </c>
      <c r="D62" s="89">
        <v>12</v>
      </c>
      <c r="E62" s="133"/>
      <c r="F62" s="201">
        <f t="shared" si="3"/>
        <v>0</v>
      </c>
      <c r="G62" s="133"/>
      <c r="H62" s="133"/>
    </row>
    <row r="63" spans="1:8" ht="12.75">
      <c r="A63" s="23"/>
      <c r="B63" s="10" t="s">
        <v>223</v>
      </c>
      <c r="C63" s="42">
        <v>189</v>
      </c>
      <c r="D63" s="28"/>
      <c r="E63" s="154"/>
      <c r="F63" s="201">
        <f t="shared" si="3"/>
        <v>0</v>
      </c>
      <c r="G63" s="154"/>
      <c r="H63" s="154"/>
    </row>
    <row r="64" spans="1:8" ht="12.75">
      <c r="A64" s="23"/>
      <c r="B64" s="9" t="s">
        <v>177</v>
      </c>
      <c r="C64" s="41">
        <v>5</v>
      </c>
      <c r="D64" s="27">
        <v>5</v>
      </c>
      <c r="E64" s="134"/>
      <c r="F64" s="201">
        <f t="shared" si="3"/>
        <v>0</v>
      </c>
      <c r="G64" s="134"/>
      <c r="H64" s="134"/>
    </row>
    <row r="65" spans="1:8" ht="13.5" thickBot="1">
      <c r="A65" s="23"/>
      <c r="B65" s="8" t="s">
        <v>229</v>
      </c>
      <c r="C65" s="42">
        <v>388</v>
      </c>
      <c r="D65" s="28">
        <v>195</v>
      </c>
      <c r="E65" s="28">
        <v>776</v>
      </c>
      <c r="F65" s="201">
        <f t="shared" si="3"/>
        <v>2</v>
      </c>
      <c r="G65" s="28">
        <v>776</v>
      </c>
      <c r="H65" s="28">
        <v>776</v>
      </c>
    </row>
    <row r="66" spans="1:8" ht="13.5" thickBot="1">
      <c r="A66" s="44">
        <v>330</v>
      </c>
      <c r="B66" s="44" t="s">
        <v>173</v>
      </c>
      <c r="C66" s="119">
        <f>SUM(C67:C69)</f>
        <v>200</v>
      </c>
      <c r="D66" s="119">
        <f>SUM(D67:D69)</f>
        <v>200</v>
      </c>
      <c r="E66" s="119">
        <f>SUM(E67:E69)</f>
        <v>0</v>
      </c>
      <c r="F66" s="202">
        <f>E66/C66</f>
        <v>0</v>
      </c>
      <c r="G66" s="119">
        <f>SUM(G67:G69)</f>
        <v>0</v>
      </c>
      <c r="H66" s="119">
        <f>SUM(H67:H69)</f>
        <v>0</v>
      </c>
    </row>
    <row r="67" spans="1:8" ht="12.75">
      <c r="A67" s="23"/>
      <c r="B67" s="15" t="s">
        <v>175</v>
      </c>
      <c r="C67" s="40">
        <v>200</v>
      </c>
      <c r="D67" s="89">
        <v>200</v>
      </c>
      <c r="E67" s="152"/>
      <c r="F67" s="206">
        <f t="shared" si="3"/>
        <v>0</v>
      </c>
      <c r="G67" s="152"/>
      <c r="H67" s="152"/>
    </row>
    <row r="68" spans="1:8" s="13" customFormat="1" ht="12.75">
      <c r="A68" s="23"/>
      <c r="B68" s="5"/>
      <c r="C68" s="41">
        <v>0</v>
      </c>
      <c r="D68" s="27"/>
      <c r="E68" s="138"/>
      <c r="F68" s="201"/>
      <c r="G68" s="138"/>
      <c r="H68" s="138"/>
    </row>
    <row r="69" spans="1:8" ht="13.5" thickBot="1">
      <c r="A69" s="26"/>
      <c r="B69" s="51"/>
      <c r="C69" s="61">
        <v>0</v>
      </c>
      <c r="D69" s="78"/>
      <c r="E69" s="154"/>
      <c r="F69" s="201"/>
      <c r="G69" s="154"/>
      <c r="H69" s="154"/>
    </row>
    <row r="70" spans="1:8" ht="13.5" thickBot="1">
      <c r="A70" s="33"/>
      <c r="B70" s="74" t="s">
        <v>165</v>
      </c>
      <c r="C70" s="45">
        <f>C6+C18+C49+C66</f>
        <v>180542</v>
      </c>
      <c r="D70" s="45">
        <f>D6+D18+D49+D66</f>
        <v>147359</v>
      </c>
      <c r="E70" s="45">
        <f>E6+E18+E49+E66</f>
        <v>180368</v>
      </c>
      <c r="F70" s="202">
        <f>E70/C70</f>
        <v>0.9990362353358221</v>
      </c>
      <c r="G70" s="45">
        <f>G6+G18+G49+G66</f>
        <v>176045</v>
      </c>
      <c r="H70" s="45">
        <f>H6+H18+H49+H66</f>
        <v>183315</v>
      </c>
    </row>
    <row r="100" spans="1:8" ht="12.75">
      <c r="A100" s="121"/>
      <c r="B100" s="121"/>
      <c r="C100" s="121"/>
      <c r="D100" s="121"/>
      <c r="E100" s="121"/>
      <c r="F100" s="121"/>
      <c r="G100" s="121"/>
      <c r="H100" s="121"/>
    </row>
  </sheetData>
  <printOptions/>
  <pageMargins left="0.2362204724409449" right="0.1968503937007874" top="0.984251968503937" bottom="0.984251968503937" header="0.5118110236220472" footer="0.5118110236220472"/>
  <pageSetup horizontalDpi="600" verticalDpi="600" orientation="portrait" paperSize="9" scale="90" r:id="rId1"/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24"/>
  <sheetViews>
    <sheetView workbookViewId="0" topLeftCell="A1">
      <selection activeCell="C12" sqref="C12"/>
    </sheetView>
  </sheetViews>
  <sheetFormatPr defaultColWidth="9.140625" defaultRowHeight="12.75"/>
  <cols>
    <col min="1" max="1" width="7.421875" style="0" customWidth="1"/>
    <col min="2" max="2" width="35.8515625" style="0" customWidth="1"/>
    <col min="3" max="8" width="10.28125" style="0" customWidth="1"/>
    <col min="10" max="10" width="9.28125" style="0" bestFit="1" customWidth="1"/>
  </cols>
  <sheetData>
    <row r="1" spans="1:7" ht="13.5" thickBot="1">
      <c r="A1" s="30" t="s">
        <v>10</v>
      </c>
      <c r="B1" s="31"/>
      <c r="D1" s="31"/>
      <c r="E1" s="31"/>
      <c r="F1" s="31"/>
      <c r="G1" s="31"/>
    </row>
    <row r="2" spans="1:8" ht="12.75">
      <c r="A2" s="124"/>
      <c r="B2" s="122"/>
      <c r="C2" s="1" t="s">
        <v>1</v>
      </c>
      <c r="D2" s="1" t="s">
        <v>90</v>
      </c>
      <c r="E2" s="1" t="s">
        <v>1</v>
      </c>
      <c r="F2" s="1" t="s">
        <v>226</v>
      </c>
      <c r="G2" s="1" t="s">
        <v>1</v>
      </c>
      <c r="H2" s="1" t="s">
        <v>1</v>
      </c>
    </row>
    <row r="3" spans="1:8" ht="13.5" thickBot="1">
      <c r="A3" s="59" t="s">
        <v>11</v>
      </c>
      <c r="B3" s="123" t="s">
        <v>12</v>
      </c>
      <c r="C3" s="35" t="s">
        <v>2</v>
      </c>
      <c r="D3" s="34" t="s">
        <v>203</v>
      </c>
      <c r="E3" s="35" t="s">
        <v>178</v>
      </c>
      <c r="F3" s="35" t="s">
        <v>227</v>
      </c>
      <c r="G3" s="35" t="s">
        <v>179</v>
      </c>
      <c r="H3" s="35" t="s">
        <v>180</v>
      </c>
    </row>
    <row r="4" spans="1:9" ht="12.75">
      <c r="A4" s="49" t="s">
        <v>13</v>
      </c>
      <c r="B4" s="122" t="s">
        <v>14</v>
      </c>
      <c r="C4" s="37">
        <f>SUM(C6:C15)</f>
        <v>20194</v>
      </c>
      <c r="D4" s="37">
        <v>14829</v>
      </c>
      <c r="E4" s="68">
        <f>SUM(E6:E15)</f>
        <v>23878</v>
      </c>
      <c r="F4" s="198">
        <f>E4/C4</f>
        <v>1.1824304248786768</v>
      </c>
      <c r="G4" s="212">
        <f>SUM(G6:G15)</f>
        <v>23308</v>
      </c>
      <c r="H4" s="37">
        <f>SUM(H6:H15)</f>
        <v>24571</v>
      </c>
      <c r="I4" s="20"/>
    </row>
    <row r="5" spans="1:8" ht="13.5" thickBot="1">
      <c r="A5" s="26"/>
      <c r="B5" s="123" t="s">
        <v>15</v>
      </c>
      <c r="C5" s="64"/>
      <c r="D5" s="39"/>
      <c r="E5" s="227"/>
      <c r="F5" s="207"/>
      <c r="G5" s="65"/>
      <c r="H5" s="69"/>
    </row>
    <row r="6" spans="1:8" ht="12.75">
      <c r="A6" s="15">
        <v>610</v>
      </c>
      <c r="B6" s="14" t="s">
        <v>16</v>
      </c>
      <c r="C6" s="40">
        <v>8980</v>
      </c>
      <c r="D6" s="40">
        <v>6975</v>
      </c>
      <c r="E6" s="40">
        <v>10300</v>
      </c>
      <c r="F6" s="200">
        <v>1.1469933184855234</v>
      </c>
      <c r="G6" s="40">
        <v>11133</v>
      </c>
      <c r="H6" s="40">
        <v>11804</v>
      </c>
    </row>
    <row r="7" spans="1:8" ht="12.75">
      <c r="A7" s="5">
        <v>620</v>
      </c>
      <c r="B7" s="5" t="s">
        <v>3</v>
      </c>
      <c r="C7" s="41">
        <v>3250</v>
      </c>
      <c r="D7" s="41">
        <v>2289</v>
      </c>
      <c r="E7" s="41">
        <v>3920</v>
      </c>
      <c r="F7" s="200">
        <v>1.2061538461538461</v>
      </c>
      <c r="G7" s="41">
        <v>3930</v>
      </c>
      <c r="H7" s="41">
        <v>4171</v>
      </c>
    </row>
    <row r="8" spans="1:8" ht="12.75">
      <c r="A8" s="5">
        <v>631</v>
      </c>
      <c r="B8" s="5" t="s">
        <v>17</v>
      </c>
      <c r="C8" s="41">
        <v>55</v>
      </c>
      <c r="D8" s="41">
        <v>38</v>
      </c>
      <c r="E8" s="41">
        <v>60</v>
      </c>
      <c r="F8" s="200">
        <v>1.0909090909090908</v>
      </c>
      <c r="G8" s="41">
        <v>65</v>
      </c>
      <c r="H8" s="41">
        <v>70</v>
      </c>
    </row>
    <row r="9" spans="1:8" ht="12.75">
      <c r="A9" s="5">
        <v>632</v>
      </c>
      <c r="B9" s="5" t="s">
        <v>7</v>
      </c>
      <c r="C9" s="41">
        <v>1370</v>
      </c>
      <c r="D9" s="41">
        <v>1004</v>
      </c>
      <c r="E9" s="41">
        <v>1420</v>
      </c>
      <c r="F9" s="200">
        <v>1.0364963503649636</v>
      </c>
      <c r="G9" s="41">
        <v>1487</v>
      </c>
      <c r="H9" s="41">
        <v>1558</v>
      </c>
    </row>
    <row r="10" spans="1:8" ht="12.75">
      <c r="A10" s="5">
        <v>633</v>
      </c>
      <c r="B10" s="5" t="s">
        <v>18</v>
      </c>
      <c r="C10" s="41">
        <v>1003</v>
      </c>
      <c r="D10" s="41">
        <v>712</v>
      </c>
      <c r="E10" s="41">
        <v>1298</v>
      </c>
      <c r="F10" s="200">
        <v>1.2941176470588236</v>
      </c>
      <c r="G10" s="41">
        <v>1287</v>
      </c>
      <c r="H10" s="41">
        <v>1351</v>
      </c>
    </row>
    <row r="11" spans="1:8" ht="12.75">
      <c r="A11" s="5">
        <v>634</v>
      </c>
      <c r="B11" s="5" t="s">
        <v>19</v>
      </c>
      <c r="C11" s="41">
        <v>426</v>
      </c>
      <c r="D11" s="41">
        <v>282</v>
      </c>
      <c r="E11" s="41">
        <v>475</v>
      </c>
      <c r="F11" s="200">
        <v>1.1150234741784038</v>
      </c>
      <c r="G11" s="41">
        <v>499</v>
      </c>
      <c r="H11" s="41">
        <v>524</v>
      </c>
    </row>
    <row r="12" spans="1:8" ht="12.75">
      <c r="A12" s="5">
        <v>635</v>
      </c>
      <c r="B12" s="5" t="s">
        <v>20</v>
      </c>
      <c r="C12" s="41">
        <v>370</v>
      </c>
      <c r="D12" s="41">
        <v>298</v>
      </c>
      <c r="E12" s="41">
        <v>435</v>
      </c>
      <c r="F12" s="200">
        <v>1.1756756756756757</v>
      </c>
      <c r="G12" s="41">
        <v>456</v>
      </c>
      <c r="H12" s="41">
        <v>481</v>
      </c>
    </row>
    <row r="13" spans="1:8" ht="12.75">
      <c r="A13" s="8">
        <v>636</v>
      </c>
      <c r="B13" s="8" t="s">
        <v>22</v>
      </c>
      <c r="C13" s="42">
        <v>350</v>
      </c>
      <c r="D13" s="42">
        <v>286</v>
      </c>
      <c r="E13" s="41">
        <v>400</v>
      </c>
      <c r="F13" s="200">
        <v>1.1428571428571428</v>
      </c>
      <c r="G13" s="41">
        <v>417</v>
      </c>
      <c r="H13" s="41">
        <v>434</v>
      </c>
    </row>
    <row r="14" spans="1:8" ht="12.75">
      <c r="A14" s="8">
        <v>637</v>
      </c>
      <c r="B14" s="5" t="s">
        <v>21</v>
      </c>
      <c r="C14" s="41">
        <v>4354</v>
      </c>
      <c r="D14" s="41">
        <v>2909</v>
      </c>
      <c r="E14" s="41">
        <v>4956</v>
      </c>
      <c r="F14" s="200">
        <v>1.1382636655948553</v>
      </c>
      <c r="G14" s="41">
        <v>4034</v>
      </c>
      <c r="H14" s="41">
        <v>4178</v>
      </c>
    </row>
    <row r="15" spans="1:8" ht="13.5" thickBot="1">
      <c r="A15" s="8">
        <v>640</v>
      </c>
      <c r="B15" s="8" t="s">
        <v>166</v>
      </c>
      <c r="C15" s="42">
        <v>36</v>
      </c>
      <c r="D15" s="42">
        <v>36</v>
      </c>
      <c r="E15" s="42">
        <v>614</v>
      </c>
      <c r="F15" s="204">
        <v>17.055555555555557</v>
      </c>
      <c r="G15" s="42">
        <v>0</v>
      </c>
      <c r="H15" s="42">
        <v>0</v>
      </c>
    </row>
    <row r="16" spans="1:8" ht="13.5" thickBot="1">
      <c r="A16" s="43" t="s">
        <v>23</v>
      </c>
      <c r="B16" s="44" t="s">
        <v>24</v>
      </c>
      <c r="C16" s="45">
        <v>250</v>
      </c>
      <c r="D16" s="45">
        <v>147</v>
      </c>
      <c r="E16" s="45">
        <v>200</v>
      </c>
      <c r="F16" s="202">
        <v>0.8</v>
      </c>
      <c r="G16" s="45">
        <v>200</v>
      </c>
      <c r="H16" s="149">
        <v>200</v>
      </c>
    </row>
    <row r="17" spans="1:8" ht="13.5" thickBot="1">
      <c r="A17" s="43" t="s">
        <v>25</v>
      </c>
      <c r="B17" s="44" t="s">
        <v>5</v>
      </c>
      <c r="C17" s="45">
        <v>670</v>
      </c>
      <c r="D17" s="45">
        <v>488</v>
      </c>
      <c r="E17" s="45">
        <v>781</v>
      </c>
      <c r="F17" s="202">
        <v>1.1656716417910449</v>
      </c>
      <c r="G17" s="45">
        <v>839</v>
      </c>
      <c r="H17" s="45">
        <v>898</v>
      </c>
    </row>
    <row r="18" spans="1:8" ht="13.5" thickBot="1">
      <c r="A18" s="46"/>
      <c r="B18" s="47" t="s">
        <v>5</v>
      </c>
      <c r="C18" s="48">
        <v>670</v>
      </c>
      <c r="D18" s="48">
        <v>488</v>
      </c>
      <c r="E18" s="48">
        <v>781</v>
      </c>
      <c r="F18" s="203">
        <v>1.1656716417910449</v>
      </c>
      <c r="G18" s="48">
        <v>839</v>
      </c>
      <c r="H18" s="48">
        <v>898</v>
      </c>
    </row>
    <row r="19" spans="1:8" ht="13.5" thickBot="1">
      <c r="A19" s="43" t="s">
        <v>26</v>
      </c>
      <c r="B19" s="44" t="s">
        <v>27</v>
      </c>
      <c r="C19" s="45">
        <f>C20</f>
        <v>3654</v>
      </c>
      <c r="D19" s="45">
        <v>1763</v>
      </c>
      <c r="E19" s="45">
        <v>2100</v>
      </c>
      <c r="F19" s="202">
        <v>0.5747126436781609</v>
      </c>
      <c r="G19" s="45">
        <v>1950</v>
      </c>
      <c r="H19" s="45">
        <v>1800</v>
      </c>
    </row>
    <row r="20" spans="1:8" ht="13.5" thickBot="1">
      <c r="A20" s="49"/>
      <c r="B20" s="5" t="s">
        <v>28</v>
      </c>
      <c r="C20" s="48">
        <f>2100+1554</f>
        <v>3654</v>
      </c>
      <c r="D20" s="48">
        <v>1763</v>
      </c>
      <c r="E20" s="48">
        <v>2100</v>
      </c>
      <c r="F20" s="203">
        <v>0.5747126436781609</v>
      </c>
      <c r="G20" s="48">
        <v>1950</v>
      </c>
      <c r="H20" s="156">
        <v>1800</v>
      </c>
    </row>
    <row r="21" spans="1:8" ht="13.5" thickBot="1">
      <c r="A21" s="43" t="s">
        <v>29</v>
      </c>
      <c r="B21" s="44" t="s">
        <v>30</v>
      </c>
      <c r="C21" s="45">
        <v>5</v>
      </c>
      <c r="D21" s="45">
        <v>4</v>
      </c>
      <c r="E21" s="45">
        <v>5</v>
      </c>
      <c r="F21" s="202">
        <v>1</v>
      </c>
      <c r="G21" s="45">
        <v>5</v>
      </c>
      <c r="H21" s="45">
        <v>5</v>
      </c>
    </row>
    <row r="22" spans="1:8" ht="13.5" thickBot="1">
      <c r="A22" s="5"/>
      <c r="B22" s="5" t="s">
        <v>31</v>
      </c>
      <c r="C22" s="48">
        <v>5</v>
      </c>
      <c r="D22" s="48">
        <v>4</v>
      </c>
      <c r="E22" s="155">
        <v>5</v>
      </c>
      <c r="F22" s="203">
        <v>1</v>
      </c>
      <c r="G22" s="155">
        <v>5</v>
      </c>
      <c r="H22" s="156">
        <v>5</v>
      </c>
    </row>
    <row r="23" spans="1:8" ht="13.5" thickBot="1">
      <c r="A23" s="43" t="s">
        <v>32</v>
      </c>
      <c r="B23" s="44" t="s">
        <v>33</v>
      </c>
      <c r="C23" s="45">
        <v>2000</v>
      </c>
      <c r="D23" s="45">
        <v>1605</v>
      </c>
      <c r="E23" s="45">
        <v>2426</v>
      </c>
      <c r="F23" s="203">
        <v>1.213</v>
      </c>
      <c r="G23" s="45">
        <v>2506</v>
      </c>
      <c r="H23" s="45">
        <v>2658</v>
      </c>
    </row>
    <row r="24" spans="1:8" ht="13.5" thickBot="1">
      <c r="A24" s="5"/>
      <c r="B24" s="5" t="s">
        <v>4</v>
      </c>
      <c r="C24" s="48">
        <v>2000</v>
      </c>
      <c r="D24" s="48">
        <v>1605</v>
      </c>
      <c r="E24" s="48">
        <v>2426</v>
      </c>
      <c r="F24" s="203">
        <v>1.213</v>
      </c>
      <c r="G24" s="48">
        <v>2506</v>
      </c>
      <c r="H24" s="48">
        <v>2658</v>
      </c>
    </row>
    <row r="25" spans="1:8" ht="13.5" thickBot="1">
      <c r="A25" s="50" t="s">
        <v>34</v>
      </c>
      <c r="B25" s="44" t="s">
        <v>35</v>
      </c>
      <c r="C25" s="45">
        <v>30</v>
      </c>
      <c r="D25" s="45">
        <v>0</v>
      </c>
      <c r="E25" s="45">
        <v>30</v>
      </c>
      <c r="F25" s="203">
        <v>1</v>
      </c>
      <c r="G25" s="45">
        <v>30</v>
      </c>
      <c r="H25" s="45">
        <v>30</v>
      </c>
    </row>
    <row r="26" spans="1:8" ht="13.5" thickBot="1">
      <c r="A26" s="5"/>
      <c r="B26" s="51" t="s">
        <v>36</v>
      </c>
      <c r="C26" s="48">
        <v>30</v>
      </c>
      <c r="D26" s="48">
        <v>0</v>
      </c>
      <c r="E26" s="48">
        <v>30</v>
      </c>
      <c r="F26" s="203">
        <v>1</v>
      </c>
      <c r="G26" s="48">
        <v>30</v>
      </c>
      <c r="H26" s="157">
        <v>30</v>
      </c>
    </row>
    <row r="27" spans="1:8" ht="13.5" thickBot="1">
      <c r="A27" s="43" t="s">
        <v>37</v>
      </c>
      <c r="B27" s="44" t="s">
        <v>38</v>
      </c>
      <c r="C27" s="45">
        <v>5</v>
      </c>
      <c r="D27" s="45">
        <v>0</v>
      </c>
      <c r="E27" s="45">
        <v>5</v>
      </c>
      <c r="F27" s="203">
        <v>1</v>
      </c>
      <c r="G27" s="45">
        <v>5</v>
      </c>
      <c r="H27" s="45">
        <v>5</v>
      </c>
    </row>
    <row r="28" spans="1:8" ht="13.5" thickBot="1">
      <c r="A28" s="23"/>
      <c r="B28" s="23" t="s">
        <v>39</v>
      </c>
      <c r="C28" s="48">
        <v>5</v>
      </c>
      <c r="D28" s="48">
        <v>0</v>
      </c>
      <c r="E28" s="48">
        <v>5</v>
      </c>
      <c r="F28" s="203">
        <v>1</v>
      </c>
      <c r="G28" s="48">
        <v>5</v>
      </c>
      <c r="H28" s="157">
        <v>5</v>
      </c>
    </row>
    <row r="29" spans="1:8" ht="13.5" thickBot="1">
      <c r="A29" s="43" t="s">
        <v>40</v>
      </c>
      <c r="B29" s="44" t="s">
        <v>41</v>
      </c>
      <c r="C29" s="45">
        <v>500</v>
      </c>
      <c r="D29" s="45">
        <v>333</v>
      </c>
      <c r="E29" s="45">
        <v>400</v>
      </c>
      <c r="F29" s="203">
        <v>0.8</v>
      </c>
      <c r="G29" s="45">
        <v>400</v>
      </c>
      <c r="H29" s="45">
        <v>400</v>
      </c>
    </row>
    <row r="30" spans="1:8" ht="13.5" thickBot="1">
      <c r="A30" s="14"/>
      <c r="B30" s="5" t="s">
        <v>42</v>
      </c>
      <c r="C30" s="40">
        <v>500</v>
      </c>
      <c r="D30" s="40">
        <v>333</v>
      </c>
      <c r="E30" s="40">
        <v>400</v>
      </c>
      <c r="F30" s="203">
        <v>0.8</v>
      </c>
      <c r="G30" s="40">
        <v>400</v>
      </c>
      <c r="H30" s="158">
        <v>400</v>
      </c>
    </row>
    <row r="31" spans="1:8" ht="13.5" thickBot="1">
      <c r="A31" s="43" t="s">
        <v>43</v>
      </c>
      <c r="B31" s="44" t="s">
        <v>44</v>
      </c>
      <c r="C31" s="45">
        <f>C32</f>
        <v>349</v>
      </c>
      <c r="D31" s="45">
        <f>D32</f>
        <v>288</v>
      </c>
      <c r="E31" s="45">
        <v>210</v>
      </c>
      <c r="F31" s="200">
        <v>0.6017191977077364</v>
      </c>
      <c r="G31" s="45">
        <v>230</v>
      </c>
      <c r="H31" s="45">
        <v>230</v>
      </c>
    </row>
    <row r="32" spans="1:8" ht="13.5" thickBot="1">
      <c r="A32" s="5"/>
      <c r="B32" s="5" t="s">
        <v>44</v>
      </c>
      <c r="C32" s="161">
        <v>349</v>
      </c>
      <c r="D32" s="41">
        <v>288</v>
      </c>
      <c r="E32" s="41">
        <v>210</v>
      </c>
      <c r="F32" s="200">
        <v>0.6017191977077364</v>
      </c>
      <c r="G32" s="41">
        <v>230</v>
      </c>
      <c r="H32" s="150">
        <v>230</v>
      </c>
    </row>
    <row r="33" spans="1:8" ht="13.5" thickBot="1">
      <c r="A33" s="43" t="s">
        <v>45</v>
      </c>
      <c r="B33" s="44" t="s">
        <v>8</v>
      </c>
      <c r="C33" s="45">
        <f>SUM(C34:C34)</f>
        <v>201</v>
      </c>
      <c r="D33" s="45">
        <v>160</v>
      </c>
      <c r="E33" s="45">
        <v>219</v>
      </c>
      <c r="F33" s="203">
        <v>1.0895522388059702</v>
      </c>
      <c r="G33" s="45">
        <v>245</v>
      </c>
      <c r="H33" s="45">
        <v>271</v>
      </c>
    </row>
    <row r="34" spans="1:8" ht="13.5" thickBot="1">
      <c r="A34" s="14"/>
      <c r="B34" s="14" t="s">
        <v>8</v>
      </c>
      <c r="C34" s="66">
        <v>201</v>
      </c>
      <c r="D34" s="66">
        <v>160</v>
      </c>
      <c r="E34" s="66">
        <v>219</v>
      </c>
      <c r="F34" s="203">
        <v>1.0895522388059702</v>
      </c>
      <c r="G34" s="66">
        <v>245</v>
      </c>
      <c r="H34" s="66">
        <v>271</v>
      </c>
    </row>
    <row r="35" spans="1:8" ht="13.5" thickBot="1">
      <c r="A35" s="43" t="s">
        <v>46</v>
      </c>
      <c r="B35" s="43" t="s">
        <v>47</v>
      </c>
      <c r="C35" s="45">
        <f>C36</f>
        <v>20660</v>
      </c>
      <c r="D35" s="45">
        <v>16550</v>
      </c>
      <c r="E35" s="45">
        <v>23396</v>
      </c>
      <c r="F35" s="203">
        <v>1.1324298160697</v>
      </c>
      <c r="G35" s="45">
        <v>23150</v>
      </c>
      <c r="H35" s="157">
        <v>23600</v>
      </c>
    </row>
    <row r="36" spans="1:9" ht="13.5" thickBot="1">
      <c r="A36" s="54"/>
      <c r="B36" s="55" t="s">
        <v>48</v>
      </c>
      <c r="C36" s="48">
        <v>20660</v>
      </c>
      <c r="D36" s="48">
        <v>16550</v>
      </c>
      <c r="E36" s="48">
        <v>23396</v>
      </c>
      <c r="F36" s="203">
        <v>1.1324298160697</v>
      </c>
      <c r="G36" s="48">
        <v>23150</v>
      </c>
      <c r="H36" s="156">
        <v>23600</v>
      </c>
      <c r="I36" s="20"/>
    </row>
    <row r="37" spans="1:8" ht="13.5" thickBot="1">
      <c r="A37" s="43" t="s">
        <v>49</v>
      </c>
      <c r="B37" s="43" t="s">
        <v>50</v>
      </c>
      <c r="C37" s="45">
        <v>1136</v>
      </c>
      <c r="D37" s="45">
        <v>888</v>
      </c>
      <c r="E37" s="45">
        <v>1246</v>
      </c>
      <c r="F37" s="203">
        <v>1.096830985915493</v>
      </c>
      <c r="G37" s="45">
        <v>1332</v>
      </c>
      <c r="H37" s="45">
        <v>1422</v>
      </c>
    </row>
    <row r="38" spans="1:8" ht="13.5" thickBot="1">
      <c r="A38" s="43"/>
      <c r="B38" s="46" t="s">
        <v>51</v>
      </c>
      <c r="C38" s="48">
        <v>1136</v>
      </c>
      <c r="D38" s="48">
        <v>888</v>
      </c>
      <c r="E38" s="48">
        <v>1246</v>
      </c>
      <c r="F38" s="203">
        <v>1.096830985915493</v>
      </c>
      <c r="G38" s="48">
        <v>1332</v>
      </c>
      <c r="H38" s="48">
        <v>1422</v>
      </c>
    </row>
    <row r="39" spans="1:8" ht="13.5" thickBot="1">
      <c r="A39" s="43" t="s">
        <v>52</v>
      </c>
      <c r="B39" s="43" t="s">
        <v>53</v>
      </c>
      <c r="C39" s="45">
        <v>340</v>
      </c>
      <c r="D39" s="45">
        <v>309</v>
      </c>
      <c r="E39" s="45">
        <v>393</v>
      </c>
      <c r="F39" s="203">
        <v>1.1558823529411764</v>
      </c>
      <c r="G39" s="45">
        <v>429</v>
      </c>
      <c r="H39" s="45">
        <v>466</v>
      </c>
    </row>
    <row r="40" spans="1:8" ht="13.5" thickBot="1">
      <c r="A40" s="43"/>
      <c r="B40" s="46" t="s">
        <v>53</v>
      </c>
      <c r="C40" s="53">
        <v>340</v>
      </c>
      <c r="D40" s="53">
        <v>309</v>
      </c>
      <c r="E40" s="53">
        <v>393</v>
      </c>
      <c r="F40" s="203">
        <v>1.1558823529411764</v>
      </c>
      <c r="G40" s="53">
        <v>429</v>
      </c>
      <c r="H40" s="53">
        <v>466</v>
      </c>
    </row>
    <row r="41" spans="1:8" ht="13.5" thickBot="1">
      <c r="A41" s="43" t="s">
        <v>54</v>
      </c>
      <c r="B41" s="44" t="s">
        <v>55</v>
      </c>
      <c r="C41" s="45">
        <v>150</v>
      </c>
      <c r="D41" s="45">
        <v>152</v>
      </c>
      <c r="E41" s="45">
        <v>150</v>
      </c>
      <c r="F41" s="203">
        <v>1</v>
      </c>
      <c r="G41" s="45">
        <v>0</v>
      </c>
      <c r="H41" s="45">
        <v>0</v>
      </c>
    </row>
    <row r="42" spans="1:8" ht="13.5" thickBot="1">
      <c r="A42" s="51"/>
      <c r="B42" s="5" t="s">
        <v>56</v>
      </c>
      <c r="C42" s="48">
        <v>150</v>
      </c>
      <c r="D42" s="48">
        <v>152</v>
      </c>
      <c r="E42" s="48">
        <v>150</v>
      </c>
      <c r="F42" s="203">
        <v>1</v>
      </c>
      <c r="G42" s="48">
        <v>0</v>
      </c>
      <c r="H42" s="156">
        <v>0</v>
      </c>
    </row>
    <row r="43" spans="1:8" ht="13.5" thickBot="1">
      <c r="A43" s="43" t="s">
        <v>57</v>
      </c>
      <c r="B43" s="44" t="s">
        <v>58</v>
      </c>
      <c r="C43" s="45">
        <f>SUM(C44:C48)</f>
        <v>11997</v>
      </c>
      <c r="D43" s="45">
        <v>9984</v>
      </c>
      <c r="E43" s="45">
        <v>11338</v>
      </c>
      <c r="F43" s="203">
        <v>0.9450696007335168</v>
      </c>
      <c r="G43" s="45">
        <v>11468</v>
      </c>
      <c r="H43" s="45">
        <v>11938</v>
      </c>
    </row>
    <row r="44" spans="1:8" ht="12.75">
      <c r="A44" s="56"/>
      <c r="B44" s="57" t="s">
        <v>59</v>
      </c>
      <c r="C44" s="58">
        <v>8233</v>
      </c>
      <c r="D44" s="58">
        <v>8080</v>
      </c>
      <c r="E44" s="53">
        <v>10638</v>
      </c>
      <c r="F44" s="200">
        <v>1.292117089760719</v>
      </c>
      <c r="G44" s="53">
        <v>10768</v>
      </c>
      <c r="H44" s="158">
        <v>11238</v>
      </c>
    </row>
    <row r="45" spans="1:8" ht="12.75">
      <c r="A45" s="49"/>
      <c r="B45" s="16" t="s">
        <v>60</v>
      </c>
      <c r="C45" s="41">
        <v>260</v>
      </c>
      <c r="D45" s="41">
        <v>0</v>
      </c>
      <c r="E45" s="41"/>
      <c r="F45" s="208"/>
      <c r="G45" s="41"/>
      <c r="H45" s="29"/>
    </row>
    <row r="46" spans="1:8" ht="12.75">
      <c r="A46" s="49"/>
      <c r="B46" s="16" t="s">
        <v>167</v>
      </c>
      <c r="C46" s="41">
        <v>446</v>
      </c>
      <c r="D46" s="41">
        <v>446</v>
      </c>
      <c r="E46" s="41"/>
      <c r="F46" s="208"/>
      <c r="G46" s="41"/>
      <c r="H46" s="29"/>
    </row>
    <row r="47" spans="1:8" ht="12.75">
      <c r="A47" s="49"/>
      <c r="B47" s="6" t="s">
        <v>61</v>
      </c>
      <c r="C47" s="41">
        <v>2358</v>
      </c>
      <c r="D47" s="41">
        <v>807</v>
      </c>
      <c r="E47" s="41"/>
      <c r="F47" s="208"/>
      <c r="G47" s="41"/>
      <c r="H47" s="29"/>
    </row>
    <row r="48" spans="1:8" ht="13.5" thickBot="1">
      <c r="A48" s="59"/>
      <c r="B48" s="60" t="s">
        <v>62</v>
      </c>
      <c r="C48" s="39">
        <v>700</v>
      </c>
      <c r="D48" s="39">
        <v>651</v>
      </c>
      <c r="E48" s="53">
        <v>700</v>
      </c>
      <c r="F48" s="204">
        <v>1</v>
      </c>
      <c r="G48" s="53">
        <v>700</v>
      </c>
      <c r="H48" s="160">
        <v>700</v>
      </c>
    </row>
    <row r="49" spans="1:8" ht="13.5" thickBot="1">
      <c r="A49" s="56" t="s">
        <v>63</v>
      </c>
      <c r="B49" s="44" t="s">
        <v>64</v>
      </c>
      <c r="C49" s="44">
        <f>SUM(C50:C53)</f>
        <v>445</v>
      </c>
      <c r="D49" s="44">
        <v>330</v>
      </c>
      <c r="E49" s="44">
        <v>785</v>
      </c>
      <c r="F49" s="203">
        <v>1.7640449438202248</v>
      </c>
      <c r="G49" s="44">
        <v>491</v>
      </c>
      <c r="H49" s="44">
        <v>509</v>
      </c>
    </row>
    <row r="50" spans="1:8" ht="12.75">
      <c r="A50" s="56"/>
      <c r="B50" s="9" t="s">
        <v>71</v>
      </c>
      <c r="C50" s="66">
        <v>105</v>
      </c>
      <c r="D50" s="66">
        <v>63</v>
      </c>
      <c r="E50" s="66">
        <v>115</v>
      </c>
      <c r="G50" s="66">
        <v>121</v>
      </c>
      <c r="H50" s="66">
        <v>129</v>
      </c>
    </row>
    <row r="51" spans="1:8" ht="12.75">
      <c r="A51" s="5"/>
      <c r="B51" s="5" t="s">
        <v>205</v>
      </c>
      <c r="C51" s="161"/>
      <c r="D51" s="41"/>
      <c r="E51" s="41">
        <v>120</v>
      </c>
      <c r="F51" s="201"/>
      <c r="G51" s="41">
        <v>100</v>
      </c>
      <c r="H51" s="150">
        <v>100</v>
      </c>
    </row>
    <row r="52" spans="1:8" ht="12.75">
      <c r="A52" s="23"/>
      <c r="B52" s="5" t="s">
        <v>230</v>
      </c>
      <c r="C52" s="161">
        <v>340</v>
      </c>
      <c r="D52" s="41">
        <v>267</v>
      </c>
      <c r="E52" s="41">
        <v>250</v>
      </c>
      <c r="F52" s="201">
        <v>1.0952380952380953</v>
      </c>
      <c r="G52" s="41">
        <v>270</v>
      </c>
      <c r="H52" s="150">
        <v>280</v>
      </c>
    </row>
    <row r="53" spans="1:8" ht="13.5" thickBot="1">
      <c r="A53" s="23"/>
      <c r="B53" s="23" t="s">
        <v>204</v>
      </c>
      <c r="C53" s="53"/>
      <c r="D53" s="53"/>
      <c r="E53" s="53">
        <v>300</v>
      </c>
      <c r="F53" s="204"/>
      <c r="G53" s="53">
        <v>0</v>
      </c>
      <c r="H53" s="159">
        <v>0</v>
      </c>
    </row>
    <row r="54" spans="1:8" ht="13.5" thickBot="1">
      <c r="A54" s="59" t="s">
        <v>65</v>
      </c>
      <c r="B54" s="44" t="s">
        <v>66</v>
      </c>
      <c r="C54" s="44">
        <f>SUM(C55:C60)</f>
        <v>363</v>
      </c>
      <c r="D54" s="45">
        <v>209</v>
      </c>
      <c r="E54" s="45">
        <v>245</v>
      </c>
      <c r="F54" s="203">
        <v>0.6749311294765841</v>
      </c>
      <c r="G54" s="45">
        <v>245</v>
      </c>
      <c r="H54" s="45">
        <v>245</v>
      </c>
    </row>
    <row r="55" spans="1:8" ht="12.75">
      <c r="A55" s="38"/>
      <c r="B55" s="52" t="s">
        <v>67</v>
      </c>
      <c r="C55" s="58">
        <v>40</v>
      </c>
      <c r="D55" s="58">
        <v>40</v>
      </c>
      <c r="E55" s="58">
        <v>40</v>
      </c>
      <c r="F55" s="200">
        <v>1</v>
      </c>
      <c r="G55" s="58">
        <v>40</v>
      </c>
      <c r="H55" s="163">
        <v>40</v>
      </c>
    </row>
    <row r="56" spans="1:8" ht="12.75">
      <c r="A56" s="11"/>
      <c r="B56" s="5" t="s">
        <v>68</v>
      </c>
      <c r="C56" s="41">
        <v>204</v>
      </c>
      <c r="D56" s="41">
        <v>68</v>
      </c>
      <c r="E56" s="41">
        <v>60</v>
      </c>
      <c r="F56" s="200">
        <v>0.29411764705882354</v>
      </c>
      <c r="G56" s="41">
        <v>60</v>
      </c>
      <c r="H56" s="150">
        <v>60</v>
      </c>
    </row>
    <row r="57" spans="1:8" ht="12.75">
      <c r="A57" s="11"/>
      <c r="B57" s="15" t="s">
        <v>69</v>
      </c>
      <c r="C57" s="53">
        <v>4</v>
      </c>
      <c r="D57" s="53">
        <v>4</v>
      </c>
      <c r="E57" s="53"/>
      <c r="F57" s="200">
        <v>0</v>
      </c>
      <c r="G57" s="53"/>
      <c r="H57" s="29"/>
    </row>
    <row r="58" spans="1:8" ht="12.75">
      <c r="A58" s="11"/>
      <c r="B58" s="5" t="s">
        <v>70</v>
      </c>
      <c r="C58" s="41">
        <v>110</v>
      </c>
      <c r="D58" s="41">
        <v>95</v>
      </c>
      <c r="E58" s="41">
        <v>120</v>
      </c>
      <c r="F58" s="200">
        <v>1.0909090909090908</v>
      </c>
      <c r="G58" s="41">
        <v>120</v>
      </c>
      <c r="H58" s="150">
        <v>120</v>
      </c>
    </row>
    <row r="59" spans="1:8" ht="12.75">
      <c r="A59" s="11"/>
      <c r="B59" s="8" t="s">
        <v>231</v>
      </c>
      <c r="C59" s="42"/>
      <c r="D59" s="42"/>
      <c r="E59" s="42">
        <v>20</v>
      </c>
      <c r="F59" s="200"/>
      <c r="G59" s="42">
        <v>20</v>
      </c>
      <c r="H59" s="160">
        <v>20</v>
      </c>
    </row>
    <row r="60" spans="1:8" ht="13.5" thickBot="1">
      <c r="A60" s="36"/>
      <c r="B60" s="51" t="s">
        <v>72</v>
      </c>
      <c r="C60" s="61">
        <v>5</v>
      </c>
      <c r="D60" s="61">
        <v>2</v>
      </c>
      <c r="E60" s="61">
        <v>5</v>
      </c>
      <c r="F60" s="200">
        <v>1</v>
      </c>
      <c r="G60" s="61">
        <v>5</v>
      </c>
      <c r="H60" s="164">
        <v>5</v>
      </c>
    </row>
    <row r="61" spans="1:9" ht="13.5" thickBot="1">
      <c r="A61" s="43" t="s">
        <v>277</v>
      </c>
      <c r="B61" s="44" t="s">
        <v>73</v>
      </c>
      <c r="C61" s="45">
        <f>SUM(C67:C73)</f>
        <v>82185</v>
      </c>
      <c r="D61" s="45">
        <f>SUM(D67:D73)</f>
        <v>69337</v>
      </c>
      <c r="E61" s="45">
        <v>89649</v>
      </c>
      <c r="F61" s="203">
        <v>1.0908194926081403</v>
      </c>
      <c r="G61" s="45">
        <v>92952</v>
      </c>
      <c r="H61" s="45">
        <v>96737</v>
      </c>
      <c r="I61" s="20"/>
    </row>
    <row r="62" spans="1:9" ht="12.75">
      <c r="A62" s="240" t="s">
        <v>265</v>
      </c>
      <c r="B62" s="15" t="s">
        <v>266</v>
      </c>
      <c r="C62" s="40"/>
      <c r="D62" s="40"/>
      <c r="E62" s="40">
        <v>16810</v>
      </c>
      <c r="F62" s="200">
        <v>1.0152192293755284</v>
      </c>
      <c r="G62" s="40">
        <v>17456</v>
      </c>
      <c r="H62" s="40">
        <v>18152</v>
      </c>
      <c r="I62" s="20"/>
    </row>
    <row r="63" spans="1:9" ht="12.75">
      <c r="A63" s="55" t="s">
        <v>181</v>
      </c>
      <c r="B63" s="5" t="s">
        <v>267</v>
      </c>
      <c r="C63" s="41"/>
      <c r="D63" s="41"/>
      <c r="E63" s="41">
        <v>45046</v>
      </c>
      <c r="F63" s="201">
        <v>1.0524028689577833</v>
      </c>
      <c r="G63" s="41">
        <v>46839</v>
      </c>
      <c r="H63" s="41">
        <v>48704</v>
      </c>
      <c r="I63" s="20"/>
    </row>
    <row r="64" spans="1:9" ht="12.75">
      <c r="A64" s="18" t="s">
        <v>268</v>
      </c>
      <c r="B64" s="18" t="s">
        <v>269</v>
      </c>
      <c r="C64" s="41"/>
      <c r="D64" s="41"/>
      <c r="E64" s="41">
        <v>14998</v>
      </c>
      <c r="F64" s="201">
        <v>1.1043369413150725</v>
      </c>
      <c r="G64" s="41">
        <v>16124</v>
      </c>
      <c r="H64" s="41">
        <v>16773</v>
      </c>
      <c r="I64" s="20"/>
    </row>
    <row r="65" spans="1:9" ht="12.75">
      <c r="A65" s="18" t="s">
        <v>270</v>
      </c>
      <c r="B65" s="18" t="s">
        <v>271</v>
      </c>
      <c r="C65" s="41"/>
      <c r="D65" s="41"/>
      <c r="E65" s="41">
        <v>1675</v>
      </c>
      <c r="F65" s="201">
        <v>1.0066105769230769</v>
      </c>
      <c r="G65" s="41">
        <v>1743</v>
      </c>
      <c r="H65" s="41">
        <v>1814</v>
      </c>
      <c r="I65" s="20"/>
    </row>
    <row r="66" spans="1:9" ht="12.75">
      <c r="A66" s="18" t="s">
        <v>272</v>
      </c>
      <c r="B66" s="18" t="s">
        <v>273</v>
      </c>
      <c r="C66" s="41"/>
      <c r="D66" s="41"/>
      <c r="E66" s="41">
        <v>7511</v>
      </c>
      <c r="F66" s="201">
        <v>1.134763559450068</v>
      </c>
      <c r="G66" s="41">
        <v>7959</v>
      </c>
      <c r="H66" s="41">
        <v>8284</v>
      </c>
      <c r="I66" s="20"/>
    </row>
    <row r="67" spans="1:9" ht="12.75">
      <c r="A67" s="5" t="s">
        <v>274</v>
      </c>
      <c r="B67" s="5" t="s">
        <v>275</v>
      </c>
      <c r="C67" s="41">
        <v>575</v>
      </c>
      <c r="D67" s="41">
        <v>462</v>
      </c>
      <c r="E67" s="41">
        <v>649</v>
      </c>
      <c r="F67" s="41">
        <v>64</v>
      </c>
      <c r="G67" s="241">
        <v>703</v>
      </c>
      <c r="H67" s="241">
        <v>758</v>
      </c>
      <c r="I67" s="20"/>
    </row>
    <row r="68" spans="1:9" ht="12.75">
      <c r="A68" s="242"/>
      <c r="B68" s="243" t="s">
        <v>276</v>
      </c>
      <c r="C68" s="41">
        <v>137</v>
      </c>
      <c r="D68" s="41">
        <v>0</v>
      </c>
      <c r="E68" s="239">
        <v>950</v>
      </c>
      <c r="F68" s="242"/>
      <c r="G68" s="241"/>
      <c r="H68" s="239"/>
      <c r="I68" s="20"/>
    </row>
    <row r="69" spans="1:8" ht="12.75">
      <c r="A69" s="62"/>
      <c r="B69" s="23" t="s">
        <v>74</v>
      </c>
      <c r="C69" s="53">
        <v>917</v>
      </c>
      <c r="D69" s="53">
        <v>669</v>
      </c>
      <c r="E69" s="53">
        <v>1056</v>
      </c>
      <c r="F69" s="200">
        <v>1.1515812431842967</v>
      </c>
      <c r="G69" s="53">
        <v>1118</v>
      </c>
      <c r="H69" s="53">
        <v>1183</v>
      </c>
    </row>
    <row r="70" spans="1:8" ht="12.75">
      <c r="A70" s="62"/>
      <c r="B70" s="5" t="s">
        <v>6</v>
      </c>
      <c r="C70" s="41">
        <v>960</v>
      </c>
      <c r="D70" s="41">
        <v>682</v>
      </c>
      <c r="E70" s="41">
        <v>954</v>
      </c>
      <c r="F70" s="200">
        <v>0.99375</v>
      </c>
      <c r="G70" s="41">
        <v>1010</v>
      </c>
      <c r="H70" s="41">
        <v>1069</v>
      </c>
    </row>
    <row r="71" spans="1:8" ht="12.75">
      <c r="A71" s="62"/>
      <c r="B71" s="23" t="s">
        <v>9</v>
      </c>
      <c r="C71" s="41">
        <v>279</v>
      </c>
      <c r="D71" s="41">
        <v>124</v>
      </c>
      <c r="E71" s="41">
        <v>0</v>
      </c>
      <c r="F71" s="200">
        <v>0</v>
      </c>
      <c r="G71" s="41">
        <v>0</v>
      </c>
      <c r="H71" s="41">
        <v>0</v>
      </c>
    </row>
    <row r="72" spans="1:8" ht="12.75">
      <c r="A72" s="62"/>
      <c r="B72" s="8" t="s">
        <v>75</v>
      </c>
      <c r="C72" s="53">
        <v>41261</v>
      </c>
      <c r="D72" s="53">
        <v>35471</v>
      </c>
      <c r="E72" s="53"/>
      <c r="F72" s="200">
        <v>0</v>
      </c>
      <c r="G72" s="53"/>
      <c r="H72" s="150"/>
    </row>
    <row r="73" spans="1:8" ht="13.5" thickBot="1">
      <c r="A73" s="62"/>
      <c r="B73" s="5" t="s">
        <v>76</v>
      </c>
      <c r="C73" s="41">
        <v>38056</v>
      </c>
      <c r="D73" s="41">
        <v>31929</v>
      </c>
      <c r="E73" s="41"/>
      <c r="F73" s="200">
        <v>0</v>
      </c>
      <c r="G73" s="41"/>
      <c r="H73" s="150"/>
    </row>
    <row r="74" spans="1:8" ht="13.5" thickBot="1">
      <c r="A74" s="43" t="s">
        <v>77</v>
      </c>
      <c r="B74" s="44" t="s">
        <v>78</v>
      </c>
      <c r="C74" s="45">
        <f>SUM(C75:C77)</f>
        <v>4790</v>
      </c>
      <c r="D74" s="45">
        <v>3747</v>
      </c>
      <c r="E74" s="45">
        <v>4757</v>
      </c>
      <c r="F74" s="203">
        <v>0.9931106471816284</v>
      </c>
      <c r="G74" s="45">
        <v>5027</v>
      </c>
      <c r="H74" s="45">
        <v>5292</v>
      </c>
    </row>
    <row r="75" spans="1:8" ht="12.75">
      <c r="A75" s="38"/>
      <c r="B75" s="14" t="s">
        <v>79</v>
      </c>
      <c r="C75" s="58">
        <v>3256</v>
      </c>
      <c r="D75" s="58">
        <v>2695</v>
      </c>
      <c r="E75" s="58">
        <v>3221</v>
      </c>
      <c r="F75" s="200">
        <v>0.9892506142506142</v>
      </c>
      <c r="G75" s="58">
        <v>3406</v>
      </c>
      <c r="H75" s="58">
        <v>3602</v>
      </c>
    </row>
    <row r="76" spans="1:8" ht="12.75">
      <c r="A76" s="11"/>
      <c r="B76" s="5" t="s">
        <v>80</v>
      </c>
      <c r="C76" s="41">
        <v>1455</v>
      </c>
      <c r="D76" s="41">
        <v>981</v>
      </c>
      <c r="E76" s="41">
        <v>1455</v>
      </c>
      <c r="F76" s="200">
        <v>1</v>
      </c>
      <c r="G76" s="41">
        <v>1581</v>
      </c>
      <c r="H76" s="41">
        <v>1650</v>
      </c>
    </row>
    <row r="77" spans="1:8" ht="13.5" thickBot="1">
      <c r="A77" s="36"/>
      <c r="B77" s="51" t="s">
        <v>81</v>
      </c>
      <c r="C77" s="39">
        <v>79</v>
      </c>
      <c r="D77" s="39">
        <v>71</v>
      </c>
      <c r="E77" s="39">
        <v>81</v>
      </c>
      <c r="F77" s="200">
        <v>1.0253164556962024</v>
      </c>
      <c r="G77" s="39">
        <v>40</v>
      </c>
      <c r="H77" s="39">
        <v>40</v>
      </c>
    </row>
    <row r="78" spans="1:8" ht="13.5" thickBot="1">
      <c r="A78" s="56" t="s">
        <v>82</v>
      </c>
      <c r="B78" s="32" t="s">
        <v>83</v>
      </c>
      <c r="C78" s="37">
        <v>140</v>
      </c>
      <c r="D78" s="37">
        <v>137</v>
      </c>
      <c r="E78" s="68">
        <v>160</v>
      </c>
      <c r="F78" s="203">
        <v>1.1428571428571428</v>
      </c>
      <c r="G78" s="212">
        <v>160</v>
      </c>
      <c r="H78" s="157">
        <v>160</v>
      </c>
    </row>
    <row r="79" spans="1:8" ht="12.75">
      <c r="A79" s="63" t="s">
        <v>84</v>
      </c>
      <c r="B79" s="32" t="s">
        <v>85</v>
      </c>
      <c r="C79" s="70">
        <f>SUM(C81:C83)</f>
        <v>2689</v>
      </c>
      <c r="D79" s="70">
        <v>1461</v>
      </c>
      <c r="E79" s="209">
        <v>2967</v>
      </c>
      <c r="F79" s="204">
        <v>1.1033841576794348</v>
      </c>
      <c r="G79" s="210">
        <v>3012</v>
      </c>
      <c r="H79" s="70">
        <v>3059</v>
      </c>
    </row>
    <row r="80" spans="1:8" ht="13.5" thickBot="1">
      <c r="A80" s="64"/>
      <c r="B80" s="33" t="s">
        <v>86</v>
      </c>
      <c r="C80" s="39"/>
      <c r="D80" s="39"/>
      <c r="E80" s="211"/>
      <c r="F80" s="207"/>
      <c r="G80" s="65"/>
      <c r="H80" s="69"/>
    </row>
    <row r="81" spans="1:8" ht="12.75">
      <c r="A81" s="38"/>
      <c r="B81" s="14" t="s">
        <v>233</v>
      </c>
      <c r="C81" s="66">
        <v>2240</v>
      </c>
      <c r="D81" s="66">
        <v>1229</v>
      </c>
      <c r="E81" s="40">
        <v>2100</v>
      </c>
      <c r="F81" s="200">
        <v>0.9375</v>
      </c>
      <c r="G81" s="40">
        <v>2100</v>
      </c>
      <c r="H81" s="148">
        <v>2100</v>
      </c>
    </row>
    <row r="82" spans="1:8" ht="12.75">
      <c r="A82" s="11"/>
      <c r="B82" s="5" t="s">
        <v>87</v>
      </c>
      <c r="C82" s="41">
        <v>50</v>
      </c>
      <c r="D82" s="41">
        <v>0</v>
      </c>
      <c r="E82" s="41">
        <v>50</v>
      </c>
      <c r="F82" s="200">
        <v>1</v>
      </c>
      <c r="G82" s="41">
        <v>50</v>
      </c>
      <c r="H82" s="148">
        <v>50</v>
      </c>
    </row>
    <row r="83" spans="1:8" ht="13.5" thickBot="1">
      <c r="A83" s="11"/>
      <c r="B83" s="23" t="s">
        <v>232</v>
      </c>
      <c r="C83" s="53">
        <v>399</v>
      </c>
      <c r="D83" s="53">
        <v>232</v>
      </c>
      <c r="E83" s="53">
        <v>817</v>
      </c>
      <c r="F83" s="200">
        <v>2.0476190476190474</v>
      </c>
      <c r="G83" s="53">
        <v>862</v>
      </c>
      <c r="H83" s="53">
        <v>909</v>
      </c>
    </row>
    <row r="84" spans="1:8" ht="13.5" thickBot="1">
      <c r="A84" s="67" t="s">
        <v>88</v>
      </c>
      <c r="B84" s="44" t="s">
        <v>234</v>
      </c>
      <c r="C84" s="48">
        <v>1665</v>
      </c>
      <c r="D84" s="48">
        <v>1829</v>
      </c>
      <c r="E84" s="48">
        <v>2000</v>
      </c>
      <c r="F84" s="203">
        <v>1.2012012012012012</v>
      </c>
      <c r="G84" s="48">
        <v>2000</v>
      </c>
      <c r="H84" s="48">
        <v>2000</v>
      </c>
    </row>
    <row r="85" spans="1:8" ht="13.5" thickBot="1">
      <c r="A85" s="44"/>
      <c r="B85" s="44" t="s">
        <v>89</v>
      </c>
      <c r="C85" s="45">
        <f>C4+C16+C17+C19+C21+C23+C25+C27+C29+C31+C33+C35+C37+C39+C41+C43+C49+C54+C61+C74+C78+C79+C84</f>
        <v>154418</v>
      </c>
      <c r="D85" s="45">
        <v>124550</v>
      </c>
      <c r="E85" s="45">
        <v>167340</v>
      </c>
      <c r="F85" s="202">
        <v>1.0836819541763265</v>
      </c>
      <c r="G85" s="45">
        <v>169984</v>
      </c>
      <c r="H85" s="45">
        <v>176496</v>
      </c>
    </row>
    <row r="87" ht="12.75">
      <c r="C87" s="20"/>
    </row>
    <row r="88" spans="2:7" ht="12.75">
      <c r="B88" s="83"/>
      <c r="C88" s="84"/>
      <c r="D88" s="84"/>
      <c r="E88" s="84"/>
      <c r="F88" s="84"/>
      <c r="G88" s="84"/>
    </row>
    <row r="89" ht="12.75">
      <c r="C89" s="126"/>
    </row>
    <row r="123" spans="1:8" ht="12.75">
      <c r="A123" s="120"/>
      <c r="B123" s="120"/>
      <c r="D123" s="120"/>
      <c r="E123" s="120"/>
      <c r="F123" s="120"/>
      <c r="G123" s="120"/>
      <c r="H123" s="120"/>
    </row>
    <row r="124" ht="12.75">
      <c r="C124" s="120"/>
    </row>
  </sheetData>
  <conditionalFormatting sqref="G67:H67">
    <cfRule type="cellIs" priority="1" dxfId="0" operator="greaterThan" stopIfTrue="1">
      <formula>1</formula>
    </cfRule>
  </conditionalFormatting>
  <printOptions/>
  <pageMargins left="0.2" right="0.2" top="1" bottom="1" header="0.4921259845" footer="0.4921259845"/>
  <pageSetup horizontalDpi="600" verticalDpi="600" orientation="portrait" paperSize="9" scale="92" r:id="rId1"/>
  <rowBreaks count="1" manualBreakCount="1">
    <brk id="60" max="255" man="1"/>
  </rowBreaks>
  <ignoredErrors>
    <ignoredError sqref="G29 E38:G38 F29 E18 E29 F18 G18 E21 F21 G21 E23:E25 F23:F25 G23:G25 E27 F27 G27 F50:F52 E50:E52 E42:E46 F42:F46 G42:G46 E48 F48 G48 G50:G5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B1">
      <selection activeCell="E6" sqref="E6"/>
    </sheetView>
  </sheetViews>
  <sheetFormatPr defaultColWidth="9.140625" defaultRowHeight="12.75"/>
  <cols>
    <col min="1" max="1" width="7.57421875" style="0" customWidth="1"/>
    <col min="2" max="2" width="35.00390625" style="0" customWidth="1"/>
    <col min="3" max="3" width="10.421875" style="0" customWidth="1"/>
    <col min="4" max="4" width="10.7109375" style="0" customWidth="1"/>
    <col min="5" max="5" width="11.00390625" style="0" customWidth="1"/>
    <col min="6" max="6" width="9.00390625" style="0" customWidth="1"/>
    <col min="7" max="7" width="8.8515625" style="0" customWidth="1"/>
    <col min="8" max="8" width="9.00390625" style="0" customWidth="1"/>
    <col min="10" max="10" width="11.28125" style="0" bestFit="1" customWidth="1"/>
  </cols>
  <sheetData>
    <row r="1" spans="1:2" ht="12.75">
      <c r="A1" s="72" t="s">
        <v>106</v>
      </c>
      <c r="B1" s="31"/>
    </row>
    <row r="2" spans="1:2" ht="13.5" thickBot="1">
      <c r="A2" s="72" t="s">
        <v>107</v>
      </c>
      <c r="B2" s="31"/>
    </row>
    <row r="3" spans="1:8" ht="12.75">
      <c r="A3" s="85" t="s">
        <v>11</v>
      </c>
      <c r="B3" s="63" t="s">
        <v>108</v>
      </c>
      <c r="C3" s="1" t="s">
        <v>1</v>
      </c>
      <c r="D3" s="1" t="s">
        <v>90</v>
      </c>
      <c r="E3" s="1" t="s">
        <v>1</v>
      </c>
      <c r="F3" s="1" t="s">
        <v>226</v>
      </c>
      <c r="G3" s="1" t="s">
        <v>1</v>
      </c>
      <c r="H3" s="1" t="s">
        <v>1</v>
      </c>
    </row>
    <row r="4" spans="1:8" ht="13.5" thickBot="1">
      <c r="A4" s="86"/>
      <c r="B4" s="82"/>
      <c r="C4" s="35" t="s">
        <v>2</v>
      </c>
      <c r="D4" s="34" t="s">
        <v>203</v>
      </c>
      <c r="E4" s="35" t="s">
        <v>178</v>
      </c>
      <c r="F4" s="35" t="s">
        <v>227</v>
      </c>
      <c r="G4" s="35" t="s">
        <v>179</v>
      </c>
      <c r="H4" s="35" t="s">
        <v>180</v>
      </c>
    </row>
    <row r="5" spans="1:8" ht="13.5" thickBot="1">
      <c r="A5" s="87">
        <v>230</v>
      </c>
      <c r="B5" s="88" t="s">
        <v>109</v>
      </c>
      <c r="C5" s="37">
        <f>SUM(C6:C8)</f>
        <v>19479</v>
      </c>
      <c r="D5" s="45">
        <v>7889</v>
      </c>
      <c r="E5" s="45">
        <f>SUM(E6:E8)</f>
        <v>31955</v>
      </c>
      <c r="F5" s="202">
        <f aca="true" t="shared" si="0" ref="F5:F10">E5/C5</f>
        <v>1.6404846244673752</v>
      </c>
      <c r="G5" s="45">
        <f>SUM(G6:G8)</f>
        <v>50</v>
      </c>
      <c r="H5" s="45">
        <f>SUM(H6:H8)</f>
        <v>50</v>
      </c>
    </row>
    <row r="6" spans="1:8" ht="12.75">
      <c r="A6" s="32"/>
      <c r="B6" s="32" t="s">
        <v>117</v>
      </c>
      <c r="C6" s="58">
        <v>11824</v>
      </c>
      <c r="D6" s="89">
        <v>4629</v>
      </c>
      <c r="E6" s="133">
        <v>90</v>
      </c>
      <c r="F6" s="221">
        <f t="shared" si="0"/>
        <v>0.0076116373477672535</v>
      </c>
      <c r="G6" s="133"/>
      <c r="H6" s="98"/>
    </row>
    <row r="7" spans="1:8" ht="12.75">
      <c r="A7" s="23"/>
      <c r="B7" s="5" t="s">
        <v>110</v>
      </c>
      <c r="C7" s="41">
        <v>7505</v>
      </c>
      <c r="D7" s="27">
        <v>3151</v>
      </c>
      <c r="E7" s="135">
        <v>31815</v>
      </c>
      <c r="F7" s="221">
        <f t="shared" si="0"/>
        <v>4.239173884077282</v>
      </c>
      <c r="G7" s="135"/>
      <c r="H7" s="91"/>
    </row>
    <row r="8" spans="1:8" ht="13.5" thickBot="1">
      <c r="A8" s="23"/>
      <c r="B8" s="8" t="s">
        <v>111</v>
      </c>
      <c r="C8" s="53">
        <v>150</v>
      </c>
      <c r="D8" s="28">
        <v>109</v>
      </c>
      <c r="E8" s="134">
        <v>50</v>
      </c>
      <c r="F8" s="221">
        <f t="shared" si="0"/>
        <v>0.3333333333333333</v>
      </c>
      <c r="G8" s="134">
        <v>50</v>
      </c>
      <c r="H8" s="165">
        <v>50</v>
      </c>
    </row>
    <row r="9" spans="1:8" ht="13.5" thickBot="1">
      <c r="A9" s="87">
        <v>320</v>
      </c>
      <c r="B9" s="44" t="s">
        <v>112</v>
      </c>
      <c r="C9" s="97">
        <v>27767</v>
      </c>
      <c r="D9" s="97">
        <v>18853</v>
      </c>
      <c r="E9" s="45">
        <f>SUM(E10:E12)</f>
        <v>44264</v>
      </c>
      <c r="F9" s="225">
        <f t="shared" si="0"/>
        <v>1.5941225195375806</v>
      </c>
      <c r="G9" s="45">
        <f>SUM(G10:G12)</f>
        <v>11000</v>
      </c>
      <c r="H9" s="45">
        <f>SUM(H10:H12)</f>
        <v>11000</v>
      </c>
    </row>
    <row r="10" spans="1:8" ht="12.75">
      <c r="A10" s="94"/>
      <c r="B10" s="95" t="s">
        <v>206</v>
      </c>
      <c r="C10" s="96">
        <v>11000</v>
      </c>
      <c r="D10" s="96">
        <v>11000</v>
      </c>
      <c r="E10" s="136">
        <v>11000</v>
      </c>
      <c r="F10" s="229">
        <f t="shared" si="0"/>
        <v>1</v>
      </c>
      <c r="G10" s="136">
        <v>11000</v>
      </c>
      <c r="H10" s="136">
        <v>11000</v>
      </c>
    </row>
    <row r="11" spans="1:8" ht="12.75">
      <c r="A11" s="90"/>
      <c r="B11" s="23" t="s">
        <v>235</v>
      </c>
      <c r="C11" s="53"/>
      <c r="D11" s="89"/>
      <c r="E11" s="133">
        <v>32785</v>
      </c>
      <c r="F11" s="221"/>
      <c r="G11" s="133"/>
      <c r="H11" s="91"/>
    </row>
    <row r="12" spans="1:8" ht="12.75">
      <c r="A12" s="90"/>
      <c r="B12" s="5" t="s">
        <v>257</v>
      </c>
      <c r="C12" s="41"/>
      <c r="D12" s="27"/>
      <c r="E12" s="135">
        <v>479</v>
      </c>
      <c r="F12" s="222"/>
      <c r="G12" s="135"/>
      <c r="H12" s="91"/>
    </row>
    <row r="13" spans="1:8" ht="12.75">
      <c r="A13" s="90"/>
      <c r="B13" s="8"/>
      <c r="C13" s="53"/>
      <c r="D13" s="27"/>
      <c r="E13" s="135"/>
      <c r="F13" s="222"/>
      <c r="G13" s="135"/>
      <c r="H13" s="91"/>
    </row>
    <row r="14" spans="1:8" ht="12.75">
      <c r="A14" s="90"/>
      <c r="B14" s="8"/>
      <c r="C14" s="41"/>
      <c r="D14" s="27"/>
      <c r="E14" s="135"/>
      <c r="F14" s="222"/>
      <c r="G14" s="135"/>
      <c r="H14" s="91"/>
    </row>
    <row r="15" spans="1:8" ht="12.75">
      <c r="A15" s="90"/>
      <c r="B15" s="8"/>
      <c r="C15" s="53"/>
      <c r="D15" s="27"/>
      <c r="E15" s="135"/>
      <c r="F15" s="222"/>
      <c r="G15" s="135"/>
      <c r="H15" s="135"/>
    </row>
    <row r="16" spans="1:8" ht="13.5" thickBot="1">
      <c r="A16" s="90"/>
      <c r="B16" s="5"/>
      <c r="C16" s="41"/>
      <c r="D16" s="27"/>
      <c r="E16" s="135"/>
      <c r="F16" s="222"/>
      <c r="G16" s="135"/>
      <c r="H16" s="128"/>
    </row>
    <row r="17" spans="1:8" s="13" customFormat="1" ht="13.5" thickBot="1">
      <c r="A17" s="44">
        <v>330</v>
      </c>
      <c r="B17" s="44" t="s">
        <v>173</v>
      </c>
      <c r="C17" s="119">
        <v>2215</v>
      </c>
      <c r="D17" s="119">
        <v>1267</v>
      </c>
      <c r="E17" s="119">
        <f>SUM(E20:E21)</f>
        <v>0</v>
      </c>
      <c r="F17" s="223"/>
      <c r="G17" s="119">
        <f>SUM(G20:G21)</f>
        <v>0</v>
      </c>
      <c r="H17" s="119">
        <f>SUM(H20:H21)</f>
        <v>0</v>
      </c>
    </row>
    <row r="18" spans="1:8" s="13" customFormat="1" ht="12.75">
      <c r="A18" s="108"/>
      <c r="B18" s="3"/>
      <c r="C18" s="137"/>
      <c r="D18" s="137"/>
      <c r="E18" s="137"/>
      <c r="F18" s="226"/>
      <c r="G18" s="137"/>
      <c r="H18" s="137"/>
    </row>
    <row r="19" spans="1:8" s="13" customFormat="1" ht="12.75">
      <c r="A19" s="108"/>
      <c r="B19" s="2"/>
      <c r="C19" s="138"/>
      <c r="D19" s="138"/>
      <c r="E19" s="138"/>
      <c r="F19" s="224"/>
      <c r="G19" s="138"/>
      <c r="H19" s="138"/>
    </row>
    <row r="20" spans="1:8" ht="12.75">
      <c r="A20" s="23"/>
      <c r="B20" s="5"/>
      <c r="C20" s="41"/>
      <c r="D20" s="27"/>
      <c r="E20" s="27"/>
      <c r="F20" s="215"/>
      <c r="G20" s="27"/>
      <c r="H20" s="22"/>
    </row>
    <row r="21" spans="1:8" ht="13.5" thickBot="1">
      <c r="A21" s="23"/>
      <c r="B21" s="51"/>
      <c r="C21" s="61"/>
      <c r="D21" s="78"/>
      <c r="E21" s="78"/>
      <c r="F21" s="217"/>
      <c r="G21" s="78"/>
      <c r="H21" s="79"/>
    </row>
    <row r="22" spans="1:10" ht="13.5" thickBot="1">
      <c r="A22" s="87"/>
      <c r="B22" s="44" t="s">
        <v>113</v>
      </c>
      <c r="C22" s="45">
        <f>C5+C9+C17</f>
        <v>49461</v>
      </c>
      <c r="D22" s="45">
        <f>D5+D9+D17</f>
        <v>28009</v>
      </c>
      <c r="E22" s="45">
        <f>E5+E9+E17</f>
        <v>76219</v>
      </c>
      <c r="F22" s="202"/>
      <c r="G22" s="45">
        <f>G5+G9+G17</f>
        <v>11050</v>
      </c>
      <c r="H22" s="45">
        <f>H5+H9+H17</f>
        <v>11050</v>
      </c>
      <c r="J22" s="20"/>
    </row>
    <row r="24" ht="12.75">
      <c r="C24" s="20"/>
    </row>
    <row r="46" spans="1:8" ht="12.75">
      <c r="A46" s="120"/>
      <c r="B46" s="120"/>
      <c r="C46" s="120"/>
      <c r="D46" s="120"/>
      <c r="E46" s="120"/>
      <c r="F46" s="120"/>
      <c r="G46" s="120"/>
      <c r="H46" s="120"/>
    </row>
  </sheetData>
  <printOptions/>
  <pageMargins left="0.1968503937007874" right="0.15748031496062992" top="0.984251968503937" bottom="0.984251968503937" header="0.5118110236220472" footer="0.5118110236220472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1">
      <selection activeCell="G31" sqref="G31"/>
    </sheetView>
  </sheetViews>
  <sheetFormatPr defaultColWidth="9.140625" defaultRowHeight="12.75"/>
  <cols>
    <col min="2" max="2" width="31.7109375" style="0" customWidth="1"/>
  </cols>
  <sheetData>
    <row r="1" spans="1:8" ht="13.5" thickBot="1">
      <c r="A1" s="30" t="s">
        <v>114</v>
      </c>
      <c r="B1" s="31"/>
      <c r="H1" s="147" t="s">
        <v>197</v>
      </c>
    </row>
    <row r="2" spans="1:8" ht="12.75">
      <c r="A2" s="142" t="s">
        <v>184</v>
      </c>
      <c r="B2" s="32"/>
      <c r="C2" s="1" t="s">
        <v>1</v>
      </c>
      <c r="D2" s="1" t="s">
        <v>90</v>
      </c>
      <c r="E2" s="1" t="s">
        <v>1</v>
      </c>
      <c r="F2" s="1" t="s">
        <v>226</v>
      </c>
      <c r="G2" s="1" t="s">
        <v>1</v>
      </c>
      <c r="H2" s="1" t="s">
        <v>1</v>
      </c>
    </row>
    <row r="3" spans="1:8" ht="13.5" thickBot="1">
      <c r="A3" s="143" t="s">
        <v>185</v>
      </c>
      <c r="B3" s="33" t="s">
        <v>196</v>
      </c>
      <c r="C3" s="35" t="s">
        <v>2</v>
      </c>
      <c r="D3" s="34" t="s">
        <v>203</v>
      </c>
      <c r="E3" s="35" t="s">
        <v>178</v>
      </c>
      <c r="F3" s="35" t="s">
        <v>227</v>
      </c>
      <c r="G3" s="35" t="s">
        <v>179</v>
      </c>
      <c r="H3" s="35" t="s">
        <v>180</v>
      </c>
    </row>
    <row r="4" spans="1:10" ht="13.5" thickBot="1">
      <c r="A4" s="43"/>
      <c r="B4" s="144"/>
      <c r="C4" s="45">
        <v>91834</v>
      </c>
      <c r="D4" s="45">
        <v>56478</v>
      </c>
      <c r="E4" s="45">
        <f>E5+E9+E25+E35+E42+E46+E54+E60</f>
        <v>80729</v>
      </c>
      <c r="F4" s="202">
        <f>E4/C4</f>
        <v>0.8790752880196877</v>
      </c>
      <c r="G4" s="45">
        <f>G5+G9+G25+G35+G42+G46+G54+G60</f>
        <v>12353</v>
      </c>
      <c r="H4" s="45">
        <f>H5+H9+H25+H35+H42+H46+H54+H60</f>
        <v>0</v>
      </c>
      <c r="J4" s="115"/>
    </row>
    <row r="5" spans="1:10" ht="13.5" thickBot="1">
      <c r="A5" s="59" t="s">
        <v>183</v>
      </c>
      <c r="B5" s="106" t="s">
        <v>186</v>
      </c>
      <c r="C5" s="45">
        <v>1062</v>
      </c>
      <c r="D5" s="45">
        <v>277</v>
      </c>
      <c r="E5" s="176">
        <f>SUM(E6:E8)</f>
        <v>9580</v>
      </c>
      <c r="F5" s="202">
        <f>E5/C5</f>
        <v>9.020715630885123</v>
      </c>
      <c r="G5" s="176">
        <f>SUM(G6:G8)</f>
        <v>0</v>
      </c>
      <c r="H5" s="176">
        <f>SUM(H6:H8)</f>
        <v>0</v>
      </c>
      <c r="J5" s="115"/>
    </row>
    <row r="6" spans="1:8" ht="12.75">
      <c r="A6" s="54"/>
      <c r="B6" s="5" t="s">
        <v>260</v>
      </c>
      <c r="C6" s="53"/>
      <c r="D6" s="231"/>
      <c r="E6" s="178">
        <v>9580</v>
      </c>
      <c r="F6" s="178"/>
      <c r="G6" s="178"/>
      <c r="H6" s="179"/>
    </row>
    <row r="7" spans="1:8" ht="12.75">
      <c r="A7" s="54"/>
      <c r="B7" s="5"/>
      <c r="C7" s="41"/>
      <c r="D7" s="130"/>
      <c r="E7" s="183"/>
      <c r="F7" s="183"/>
      <c r="G7" s="183"/>
      <c r="H7" s="184"/>
    </row>
    <row r="8" spans="1:8" ht="13.5" thickBot="1">
      <c r="A8" s="8"/>
      <c r="B8" s="8"/>
      <c r="C8" s="42"/>
      <c r="D8" s="180"/>
      <c r="E8" s="181"/>
      <c r="F8" s="181"/>
      <c r="G8" s="181"/>
      <c r="H8" s="182"/>
    </row>
    <row r="9" spans="1:10" ht="13.5" thickBot="1">
      <c r="A9" s="43" t="s">
        <v>187</v>
      </c>
      <c r="B9" s="145" t="s">
        <v>115</v>
      </c>
      <c r="C9" s="45">
        <v>50594</v>
      </c>
      <c r="D9" s="45">
        <v>36424</v>
      </c>
      <c r="E9" s="176">
        <f>SUM(E10:E24)</f>
        <v>12244</v>
      </c>
      <c r="F9" s="202">
        <f>E9/C9</f>
        <v>0.24200498082776614</v>
      </c>
      <c r="G9" s="176">
        <f>SUM(G10:G24)</f>
        <v>0</v>
      </c>
      <c r="H9" s="176">
        <f>SUM(H10:H24)</f>
        <v>0</v>
      </c>
      <c r="J9" s="115"/>
    </row>
    <row r="10" spans="1:8" ht="12.75">
      <c r="A10" s="15"/>
      <c r="B10" s="15" t="s">
        <v>239</v>
      </c>
      <c r="C10" s="40">
        <v>11400</v>
      </c>
      <c r="D10" s="177">
        <v>9273</v>
      </c>
      <c r="E10" s="178">
        <v>6803</v>
      </c>
      <c r="F10" s="198">
        <f>E10/C10</f>
        <v>0.5967543859649123</v>
      </c>
      <c r="G10" s="178"/>
      <c r="H10" s="179"/>
    </row>
    <row r="11" spans="1:8" ht="12.75">
      <c r="A11" s="15"/>
      <c r="B11" s="15" t="s">
        <v>240</v>
      </c>
      <c r="C11" s="41">
        <v>1464</v>
      </c>
      <c r="D11" s="130"/>
      <c r="E11" s="181">
        <v>3647</v>
      </c>
      <c r="F11" s="232">
        <f>E11/C11</f>
        <v>2.491120218579235</v>
      </c>
      <c r="G11" s="181"/>
      <c r="H11" s="182"/>
    </row>
    <row r="12" spans="1:8" ht="12.75">
      <c r="A12" s="15"/>
      <c r="B12" s="15" t="s">
        <v>244</v>
      </c>
      <c r="C12" s="41"/>
      <c r="D12" s="130"/>
      <c r="E12" s="181">
        <v>700</v>
      </c>
      <c r="F12" s="232"/>
      <c r="G12" s="181"/>
      <c r="H12" s="182"/>
    </row>
    <row r="13" spans="1:8" ht="12.75">
      <c r="A13" s="15"/>
      <c r="B13" s="15" t="s">
        <v>241</v>
      </c>
      <c r="C13" s="41"/>
      <c r="D13" s="130"/>
      <c r="E13" s="181">
        <v>200</v>
      </c>
      <c r="F13" s="130"/>
      <c r="G13" s="181"/>
      <c r="H13" s="182"/>
    </row>
    <row r="14" spans="1:8" ht="12.75">
      <c r="A14" s="15"/>
      <c r="B14" s="15" t="s">
        <v>242</v>
      </c>
      <c r="C14" s="41"/>
      <c r="D14" s="130"/>
      <c r="E14" s="181">
        <v>355</v>
      </c>
      <c r="F14" s="181"/>
      <c r="G14" s="181"/>
      <c r="H14" s="182"/>
    </row>
    <row r="15" spans="1:8" ht="12.75">
      <c r="A15" s="15"/>
      <c r="B15" s="15" t="s">
        <v>243</v>
      </c>
      <c r="C15" s="41"/>
      <c r="D15" s="130"/>
      <c r="E15" s="181">
        <v>35</v>
      </c>
      <c r="F15" s="181"/>
      <c r="G15" s="181"/>
      <c r="H15" s="182"/>
    </row>
    <row r="16" spans="1:8" ht="12.75">
      <c r="A16" s="15"/>
      <c r="B16" s="15" t="s">
        <v>261</v>
      </c>
      <c r="C16" s="41"/>
      <c r="D16" s="130"/>
      <c r="E16" s="181">
        <v>354</v>
      </c>
      <c r="F16" s="181"/>
      <c r="G16" s="181"/>
      <c r="H16" s="182"/>
    </row>
    <row r="17" spans="1:8" ht="12.75">
      <c r="A17" s="15"/>
      <c r="B17" s="15" t="s">
        <v>264</v>
      </c>
      <c r="C17" s="41"/>
      <c r="D17" s="130"/>
      <c r="E17" s="181">
        <v>150</v>
      </c>
      <c r="F17" s="181"/>
      <c r="G17" s="181"/>
      <c r="H17" s="182"/>
    </row>
    <row r="18" spans="1:8" ht="12.75">
      <c r="A18" s="23"/>
      <c r="B18" s="23"/>
      <c r="C18" s="42"/>
      <c r="D18" s="180"/>
      <c r="E18" s="181"/>
      <c r="F18" s="181"/>
      <c r="G18" s="181"/>
      <c r="H18" s="182"/>
    </row>
    <row r="19" spans="1:8" ht="12.75">
      <c r="A19" s="7"/>
      <c r="B19" s="7"/>
      <c r="C19" s="41"/>
      <c r="D19" s="130"/>
      <c r="E19" s="183"/>
      <c r="F19" s="183"/>
      <c r="G19" s="183"/>
      <c r="H19" s="184"/>
    </row>
    <row r="20" spans="1:8" ht="12.75">
      <c r="A20" s="15"/>
      <c r="B20" s="15"/>
      <c r="C20" s="40"/>
      <c r="D20" s="177"/>
      <c r="E20" s="178"/>
      <c r="F20" s="178"/>
      <c r="G20" s="178"/>
      <c r="H20" s="179"/>
    </row>
    <row r="21" spans="1:8" ht="12.75">
      <c r="A21" s="15"/>
      <c r="B21" s="15"/>
      <c r="C21" s="41"/>
      <c r="D21" s="130"/>
      <c r="E21" s="181"/>
      <c r="F21" s="181"/>
      <c r="G21" s="181"/>
      <c r="H21" s="182"/>
    </row>
    <row r="22" spans="1:8" ht="12.75">
      <c r="A22" s="15"/>
      <c r="B22" s="15"/>
      <c r="C22" s="41"/>
      <c r="D22" s="130"/>
      <c r="E22" s="181"/>
      <c r="F22" s="181"/>
      <c r="G22" s="181"/>
      <c r="H22" s="182"/>
    </row>
    <row r="23" spans="1:8" ht="12.75">
      <c r="A23" s="5"/>
      <c r="B23" s="5"/>
      <c r="C23" s="41"/>
      <c r="D23" s="130"/>
      <c r="E23" s="181"/>
      <c r="F23" s="181"/>
      <c r="G23" s="181"/>
      <c r="H23" s="182"/>
    </row>
    <row r="24" spans="1:8" ht="13.5" thickBot="1">
      <c r="A24" s="8"/>
      <c r="B24" s="8"/>
      <c r="C24" s="42"/>
      <c r="D24" s="180"/>
      <c r="E24" s="181"/>
      <c r="F24" s="181"/>
      <c r="G24" s="181"/>
      <c r="H24" s="182"/>
    </row>
    <row r="25" spans="1:8" ht="13.5" thickBot="1">
      <c r="A25" s="145" t="s">
        <v>200</v>
      </c>
      <c r="B25" s="145" t="s">
        <v>201</v>
      </c>
      <c r="C25" s="45">
        <v>5575</v>
      </c>
      <c r="D25" s="230">
        <v>917</v>
      </c>
      <c r="E25" s="176">
        <f>SUM(E26:E34)</f>
        <v>10373</v>
      </c>
      <c r="F25" s="202">
        <f>E25/C25</f>
        <v>1.860627802690583</v>
      </c>
      <c r="G25" s="176">
        <f>SUM(G26:G34)</f>
        <v>0</v>
      </c>
      <c r="H25" s="176">
        <f>SUM(H26:H34)</f>
        <v>0</v>
      </c>
    </row>
    <row r="26" spans="1:8" ht="12.75">
      <c r="A26" s="15"/>
      <c r="B26" s="15" t="s">
        <v>245</v>
      </c>
      <c r="C26" s="40">
        <v>3350</v>
      </c>
      <c r="D26" s="177">
        <v>11</v>
      </c>
      <c r="E26" s="178">
        <v>4353</v>
      </c>
      <c r="F26" s="198">
        <f>E26/C26</f>
        <v>1.299402985074627</v>
      </c>
      <c r="G26" s="178"/>
      <c r="H26" s="179"/>
    </row>
    <row r="27" spans="1:8" ht="12.75">
      <c r="A27" s="5"/>
      <c r="B27" s="5" t="s">
        <v>246</v>
      </c>
      <c r="C27" s="41"/>
      <c r="D27" s="130"/>
      <c r="E27" s="181">
        <v>4950</v>
      </c>
      <c r="F27" s="130"/>
      <c r="G27" s="181"/>
      <c r="H27" s="182"/>
    </row>
    <row r="28" spans="1:8" ht="12.75">
      <c r="A28" s="23"/>
      <c r="B28" s="23" t="s">
        <v>250</v>
      </c>
      <c r="C28" s="42">
        <v>725</v>
      </c>
      <c r="D28" s="180">
        <v>723</v>
      </c>
      <c r="E28" s="181">
        <v>500</v>
      </c>
      <c r="F28" s="237">
        <f>E28/C28</f>
        <v>0.6896551724137931</v>
      </c>
      <c r="G28" s="181"/>
      <c r="H28" s="182"/>
    </row>
    <row r="29" spans="1:8" ht="12.75">
      <c r="A29" s="5"/>
      <c r="B29" s="5" t="s">
        <v>251</v>
      </c>
      <c r="C29" s="41"/>
      <c r="D29" s="130"/>
      <c r="E29" s="183">
        <v>245</v>
      </c>
      <c r="F29" s="238"/>
      <c r="G29" s="183"/>
      <c r="H29" s="184"/>
    </row>
    <row r="30" spans="1:8" ht="12.75">
      <c r="A30" s="146"/>
      <c r="B30" s="23" t="s">
        <v>247</v>
      </c>
      <c r="C30" s="53"/>
      <c r="D30" s="177"/>
      <c r="E30" s="178">
        <v>50</v>
      </c>
      <c r="F30" s="178"/>
      <c r="G30" s="178"/>
      <c r="H30" s="179"/>
    </row>
    <row r="31" spans="1:8" ht="12.75">
      <c r="A31" s="5"/>
      <c r="B31" s="5" t="s">
        <v>248</v>
      </c>
      <c r="C31" s="41"/>
      <c r="D31" s="130"/>
      <c r="E31" s="181">
        <v>90</v>
      </c>
      <c r="F31" s="181"/>
      <c r="G31" s="181"/>
      <c r="H31" s="182"/>
    </row>
    <row r="32" spans="1:8" ht="12.75">
      <c r="A32" s="5"/>
      <c r="B32" s="5" t="s">
        <v>249</v>
      </c>
      <c r="C32" s="41"/>
      <c r="D32" s="130"/>
      <c r="E32" s="181">
        <v>135</v>
      </c>
      <c r="F32" s="181"/>
      <c r="G32" s="181"/>
      <c r="H32" s="182"/>
    </row>
    <row r="33" spans="1:8" ht="12.75">
      <c r="A33" s="5"/>
      <c r="B33" s="5" t="s">
        <v>253</v>
      </c>
      <c r="C33" s="41"/>
      <c r="D33" s="130"/>
      <c r="E33" s="181">
        <v>20</v>
      </c>
      <c r="F33" s="181"/>
      <c r="G33" s="181"/>
      <c r="H33" s="182"/>
    </row>
    <row r="34" spans="1:8" ht="13.5" thickBot="1">
      <c r="A34" s="5"/>
      <c r="B34" s="5" t="s">
        <v>252</v>
      </c>
      <c r="C34" s="41"/>
      <c r="D34" s="130"/>
      <c r="E34" s="181">
        <v>30</v>
      </c>
      <c r="F34" s="181"/>
      <c r="G34" s="181"/>
      <c r="H34" s="182"/>
    </row>
    <row r="35" spans="1:8" ht="13.5" thickBot="1">
      <c r="A35" s="43" t="s">
        <v>188</v>
      </c>
      <c r="B35" s="145" t="s">
        <v>189</v>
      </c>
      <c r="C35" s="45">
        <v>2600</v>
      </c>
      <c r="D35" s="230">
        <v>13</v>
      </c>
      <c r="E35" s="176">
        <f>SUM(E36:E41)</f>
        <v>19663</v>
      </c>
      <c r="F35" s="202">
        <f>E35/C35</f>
        <v>7.562692307692307</v>
      </c>
      <c r="G35" s="176">
        <f>SUM(G36:G41)</f>
        <v>12003</v>
      </c>
      <c r="H35" s="176">
        <f>SUM(H36:H41)</f>
        <v>0</v>
      </c>
    </row>
    <row r="36" spans="1:8" ht="12.75">
      <c r="A36" s="5"/>
      <c r="B36" s="15" t="s">
        <v>236</v>
      </c>
      <c r="C36" s="40">
        <v>1000</v>
      </c>
      <c r="D36" s="130">
        <v>13</v>
      </c>
      <c r="E36" s="181">
        <v>7231</v>
      </c>
      <c r="F36" s="198">
        <f>E36/C36</f>
        <v>7.231</v>
      </c>
      <c r="G36" s="181">
        <v>3863</v>
      </c>
      <c r="H36" s="182"/>
    </row>
    <row r="37" spans="1:8" ht="12.75">
      <c r="A37" s="5"/>
      <c r="B37" s="15" t="s">
        <v>237</v>
      </c>
      <c r="C37" s="40">
        <v>1600</v>
      </c>
      <c r="D37" s="130"/>
      <c r="E37" s="181">
        <v>11812</v>
      </c>
      <c r="F37" s="232">
        <f>E37/C37</f>
        <v>7.3825</v>
      </c>
      <c r="G37" s="181"/>
      <c r="H37" s="182"/>
    </row>
    <row r="38" spans="1:8" ht="12.75">
      <c r="A38" s="5"/>
      <c r="B38" s="15" t="s">
        <v>238</v>
      </c>
      <c r="C38" s="40"/>
      <c r="D38" s="130"/>
      <c r="E38" s="181">
        <v>620</v>
      </c>
      <c r="F38" s="213"/>
      <c r="G38" s="181">
        <v>8140</v>
      </c>
      <c r="H38" s="182"/>
    </row>
    <row r="39" spans="1:8" ht="12.75">
      <c r="A39" s="5"/>
      <c r="B39" s="5"/>
      <c r="C39" s="41"/>
      <c r="D39" s="130"/>
      <c r="E39" s="183"/>
      <c r="F39" s="130"/>
      <c r="G39" s="183"/>
      <c r="H39" s="184"/>
    </row>
    <row r="40" spans="1:8" ht="12.75">
      <c r="A40" s="15"/>
      <c r="B40" s="15"/>
      <c r="C40" s="40"/>
      <c r="D40" s="177"/>
      <c r="E40" s="185"/>
      <c r="F40" s="185"/>
      <c r="G40" s="185"/>
      <c r="H40" s="133"/>
    </row>
    <row r="41" spans="1:8" ht="13.5" thickBot="1">
      <c r="A41" s="5"/>
      <c r="B41" s="15"/>
      <c r="C41" s="40"/>
      <c r="D41" s="130"/>
      <c r="E41" s="183"/>
      <c r="F41" s="183"/>
      <c r="G41" s="183"/>
      <c r="H41" s="135"/>
    </row>
    <row r="42" spans="1:8" ht="13.5" thickBot="1">
      <c r="A42" s="43" t="s">
        <v>190</v>
      </c>
      <c r="B42" s="145" t="s">
        <v>191</v>
      </c>
      <c r="C42" s="45">
        <v>150</v>
      </c>
      <c r="D42" s="230">
        <v>145</v>
      </c>
      <c r="E42" s="176">
        <f>SUM(E43:E45)</f>
        <v>1300</v>
      </c>
      <c r="F42" s="202">
        <f>E42/C42</f>
        <v>8.666666666666666</v>
      </c>
      <c r="G42" s="176">
        <f>SUM(G43:G45)</f>
        <v>0</v>
      </c>
      <c r="H42" s="176">
        <f>SUM(H43:H45)</f>
        <v>0</v>
      </c>
    </row>
    <row r="43" spans="1:8" ht="12.75">
      <c r="A43" s="5"/>
      <c r="B43" s="15" t="s">
        <v>254</v>
      </c>
      <c r="C43" s="40"/>
      <c r="D43" s="130"/>
      <c r="E43" s="183">
        <v>1300</v>
      </c>
      <c r="F43" s="183"/>
      <c r="G43" s="183"/>
      <c r="H43" s="135"/>
    </row>
    <row r="44" spans="1:8" ht="12.75">
      <c r="A44" s="5"/>
      <c r="B44" s="5"/>
      <c r="C44" s="41"/>
      <c r="D44" s="130"/>
      <c r="E44" s="181"/>
      <c r="F44" s="181"/>
      <c r="G44" s="181"/>
      <c r="H44" s="134"/>
    </row>
    <row r="45" spans="1:8" ht="13.5" thickBot="1">
      <c r="A45" s="5"/>
      <c r="B45" s="5"/>
      <c r="C45" s="41"/>
      <c r="D45" s="130"/>
      <c r="E45" s="181"/>
      <c r="F45" s="181"/>
      <c r="G45" s="181"/>
      <c r="H45" s="134"/>
    </row>
    <row r="46" spans="1:8" ht="13.5" thickBot="1">
      <c r="A46" s="43" t="s">
        <v>192</v>
      </c>
      <c r="B46" s="145" t="s">
        <v>193</v>
      </c>
      <c r="C46" s="45">
        <f>SUM(C47:C49)</f>
        <v>31853</v>
      </c>
      <c r="D46" s="230">
        <v>18702</v>
      </c>
      <c r="E46" s="176">
        <f>SUM(E47:E53)</f>
        <v>12085</v>
      </c>
      <c r="F46" s="202">
        <f>E46/C46</f>
        <v>0.37939911468307536</v>
      </c>
      <c r="G46" s="176">
        <f>SUM(G47:G51)</f>
        <v>0</v>
      </c>
      <c r="H46" s="176">
        <f>SUM(H47:H51)</f>
        <v>0</v>
      </c>
    </row>
    <row r="47" spans="1:8" ht="12.75">
      <c r="A47" s="15"/>
      <c r="B47" s="15" t="s">
        <v>207</v>
      </c>
      <c r="C47" s="40">
        <v>30000</v>
      </c>
      <c r="D47" s="186">
        <v>17501</v>
      </c>
      <c r="E47" s="187">
        <v>4700</v>
      </c>
      <c r="F47" s="198">
        <f>E47/C47</f>
        <v>0.15666666666666668</v>
      </c>
      <c r="G47" s="187"/>
      <c r="H47" s="188"/>
    </row>
    <row r="48" spans="1:8" ht="12.75">
      <c r="A48" s="15"/>
      <c r="B48" s="15" t="s">
        <v>208</v>
      </c>
      <c r="C48" s="40">
        <v>1853</v>
      </c>
      <c r="D48" s="189">
        <v>1201</v>
      </c>
      <c r="E48" s="190">
        <v>1270</v>
      </c>
      <c r="F48" s="232">
        <f>E48/C48</f>
        <v>0.6853750674581759</v>
      </c>
      <c r="G48" s="190"/>
      <c r="H48" s="135"/>
    </row>
    <row r="49" spans="1:8" ht="12.75">
      <c r="A49" s="15"/>
      <c r="B49" s="15" t="s">
        <v>225</v>
      </c>
      <c r="C49" s="53"/>
      <c r="D49" s="191"/>
      <c r="E49" s="192">
        <v>1000</v>
      </c>
      <c r="F49" s="192"/>
      <c r="G49" s="192"/>
      <c r="H49" s="154"/>
    </row>
    <row r="50" spans="1:8" ht="12.75">
      <c r="A50" s="5"/>
      <c r="B50" s="5" t="s">
        <v>255</v>
      </c>
      <c r="C50" s="41"/>
      <c r="D50" s="193"/>
      <c r="E50" s="194">
        <v>550</v>
      </c>
      <c r="F50" s="194"/>
      <c r="G50" s="194"/>
      <c r="H50" s="134"/>
    </row>
    <row r="51" spans="1:8" ht="12.75">
      <c r="A51" s="8"/>
      <c r="B51" s="8" t="s">
        <v>256</v>
      </c>
      <c r="C51" s="42"/>
      <c r="D51" s="193"/>
      <c r="E51" s="194">
        <v>3455</v>
      </c>
      <c r="F51" s="194"/>
      <c r="G51" s="194"/>
      <c r="H51" s="134"/>
    </row>
    <row r="52" spans="1:8" ht="12.75">
      <c r="A52" s="5"/>
      <c r="B52" s="5" t="s">
        <v>258</v>
      </c>
      <c r="C52" s="41"/>
      <c r="D52" s="189"/>
      <c r="E52" s="190">
        <v>50</v>
      </c>
      <c r="F52" s="190"/>
      <c r="G52" s="190"/>
      <c r="H52" s="135"/>
    </row>
    <row r="53" spans="1:8" ht="13.5" thickBot="1">
      <c r="A53" s="23"/>
      <c r="B53" s="23" t="s">
        <v>259</v>
      </c>
      <c r="C53" s="53"/>
      <c r="D53" s="191"/>
      <c r="E53" s="192">
        <v>1060</v>
      </c>
      <c r="F53" s="192"/>
      <c r="G53" s="192"/>
      <c r="H53" s="154"/>
    </row>
    <row r="54" spans="1:8" ht="13.5" thickBot="1">
      <c r="A54" s="43" t="s">
        <v>194</v>
      </c>
      <c r="B54" s="145" t="s">
        <v>195</v>
      </c>
      <c r="C54" s="48"/>
      <c r="D54" s="175"/>
      <c r="E54" s="176">
        <f>SUM(E55:E59)</f>
        <v>2040</v>
      </c>
      <c r="F54" s="202"/>
      <c r="G54" s="176">
        <f>SUM(G55:G59)</f>
        <v>0</v>
      </c>
      <c r="H54" s="176">
        <f>SUM(H55:H59)</f>
        <v>0</v>
      </c>
    </row>
    <row r="55" spans="1:8" ht="12.75">
      <c r="A55" s="15"/>
      <c r="B55" s="15" t="s">
        <v>209</v>
      </c>
      <c r="C55" s="40"/>
      <c r="D55" s="189"/>
      <c r="E55" s="190">
        <v>1940</v>
      </c>
      <c r="F55" s="190"/>
      <c r="G55" s="190"/>
      <c r="H55" s="135"/>
    </row>
    <row r="56" spans="1:8" ht="12.75">
      <c r="A56" s="8"/>
      <c r="B56" s="8" t="s">
        <v>263</v>
      </c>
      <c r="C56" s="42"/>
      <c r="D56" s="193"/>
      <c r="E56" s="194">
        <v>100</v>
      </c>
      <c r="F56" s="194"/>
      <c r="G56" s="194"/>
      <c r="H56" s="134"/>
    </row>
    <row r="57" spans="1:8" ht="12.75">
      <c r="A57" s="8"/>
      <c r="B57" s="8"/>
      <c r="C57" s="42"/>
      <c r="D57" s="193"/>
      <c r="E57" s="194"/>
      <c r="F57" s="194"/>
      <c r="G57" s="194"/>
      <c r="H57" s="134"/>
    </row>
    <row r="58" spans="1:8" ht="12.75">
      <c r="A58" s="8"/>
      <c r="B58" s="8"/>
      <c r="C58" s="42"/>
      <c r="D58" s="193"/>
      <c r="E58" s="194"/>
      <c r="F58" s="194"/>
      <c r="G58" s="194"/>
      <c r="H58" s="134"/>
    </row>
    <row r="59" spans="1:8" ht="13.5" thickBot="1">
      <c r="A59" s="8"/>
      <c r="B59" s="8"/>
      <c r="C59" s="42"/>
      <c r="D59" s="193"/>
      <c r="E59" s="194"/>
      <c r="F59" s="194"/>
      <c r="G59" s="194"/>
      <c r="H59" s="134"/>
    </row>
    <row r="60" spans="1:8" s="13" customFormat="1" ht="13.5" thickBot="1">
      <c r="A60" s="44" t="s">
        <v>181</v>
      </c>
      <c r="B60" s="44" t="s">
        <v>182</v>
      </c>
      <c r="C60" s="45"/>
      <c r="D60" s="119"/>
      <c r="E60" s="195">
        <f>SUM(E61:E65)</f>
        <v>13444</v>
      </c>
      <c r="F60" s="195"/>
      <c r="G60" s="195">
        <f>SUM(G62:G65)</f>
        <v>350</v>
      </c>
      <c r="H60" s="195">
        <f>SUM(H62:H65)</f>
        <v>0</v>
      </c>
    </row>
    <row r="61" spans="1:8" s="13" customFormat="1" ht="12.75">
      <c r="A61" s="108"/>
      <c r="B61" s="23" t="s">
        <v>262</v>
      </c>
      <c r="C61" s="102"/>
      <c r="D61" s="233"/>
      <c r="E61" s="236">
        <v>13094</v>
      </c>
      <c r="F61" s="234"/>
      <c r="G61" s="234"/>
      <c r="H61" s="234"/>
    </row>
    <row r="62" spans="1:8" ht="12.75">
      <c r="A62" s="5"/>
      <c r="B62" s="5" t="s">
        <v>198</v>
      </c>
      <c r="C62" s="41"/>
      <c r="D62" s="189"/>
      <c r="E62" s="190">
        <v>350</v>
      </c>
      <c r="F62" s="190"/>
      <c r="G62" s="190"/>
      <c r="H62" s="135"/>
    </row>
    <row r="63" spans="1:8" ht="12.75">
      <c r="A63" s="5"/>
      <c r="B63" s="5" t="s">
        <v>199</v>
      </c>
      <c r="C63" s="41"/>
      <c r="D63" s="193"/>
      <c r="E63" s="194"/>
      <c r="F63" s="194"/>
      <c r="G63" s="194">
        <v>350</v>
      </c>
      <c r="H63" s="134"/>
    </row>
    <row r="64" spans="1:8" ht="12.75">
      <c r="A64" s="5"/>
      <c r="B64" s="5"/>
      <c r="C64" s="41"/>
      <c r="D64" s="193"/>
      <c r="E64" s="194"/>
      <c r="F64" s="194"/>
      <c r="G64" s="194"/>
      <c r="H64" s="134"/>
    </row>
    <row r="65" spans="1:8" ht="13.5" thickBot="1">
      <c r="A65" s="8"/>
      <c r="B65" s="8"/>
      <c r="C65" s="42"/>
      <c r="D65" s="193"/>
      <c r="E65" s="194"/>
      <c r="F65" s="194"/>
      <c r="G65" s="194"/>
      <c r="H65" s="134"/>
    </row>
    <row r="66" spans="1:8" ht="13.5" thickBot="1">
      <c r="A66" s="44"/>
      <c r="B66" s="88" t="s">
        <v>116</v>
      </c>
      <c r="C66" s="45">
        <f>C4</f>
        <v>91834</v>
      </c>
      <c r="D66" s="45">
        <f>D4</f>
        <v>56478</v>
      </c>
      <c r="E66" s="45">
        <f>E5+E9+E25+E35+E42+E46+E54+E60</f>
        <v>80729</v>
      </c>
      <c r="F66" s="202">
        <f>E66/C66</f>
        <v>0.8790752880196877</v>
      </c>
      <c r="G66" s="45">
        <f>G5+G9+G25+G35+G42+G46+G54+G60</f>
        <v>12353</v>
      </c>
      <c r="H66" s="45">
        <f>H5+H9+H25+H35+H42+H46+H54+H60</f>
        <v>0</v>
      </c>
    </row>
  </sheetData>
  <conditionalFormatting sqref="H62:H65 H6:H8 H26:H34 H36:H41 H43:H45 H47:H53 H55:H59 H10:H24">
    <cfRule type="cellIs" priority="1" dxfId="1" operator="greaterThan" stopIfTrue="1">
      <formula>1</formula>
    </cfRule>
  </conditionalFormatting>
  <printOptions/>
  <pageMargins left="0.22" right="0.2" top="0.48" bottom="0.47" header="0.4921259845" footer="0.4921259845"/>
  <pageSetup horizontalDpi="600" verticalDpi="600" orientation="portrait" paperSize="9" scale="90" r:id="rId1"/>
  <ignoredErrors>
    <ignoredError sqref="A33:A57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3">
      <selection activeCell="C7" sqref="C7"/>
    </sheetView>
  </sheetViews>
  <sheetFormatPr defaultColWidth="9.140625" defaultRowHeight="12.75"/>
  <cols>
    <col min="1" max="1" width="5.421875" style="0" customWidth="1"/>
    <col min="2" max="2" width="30.57421875" style="0" customWidth="1"/>
    <col min="3" max="3" width="11.00390625" style="0" customWidth="1"/>
    <col min="4" max="4" width="11.28125" style="0" customWidth="1"/>
    <col min="5" max="5" width="9.28125" style="0" bestFit="1" customWidth="1"/>
    <col min="6" max="6" width="9.28125" style="0" customWidth="1"/>
  </cols>
  <sheetData>
    <row r="1" spans="1:2" ht="12.75">
      <c r="A1" s="72" t="s">
        <v>91</v>
      </c>
      <c r="B1" s="31"/>
    </row>
    <row r="2" spans="1:2" ht="13.5" thickBot="1">
      <c r="A2" s="72" t="s">
        <v>92</v>
      </c>
      <c r="B2" s="31"/>
    </row>
    <row r="3" spans="1:8" ht="12.75">
      <c r="A3" s="85" t="s">
        <v>11</v>
      </c>
      <c r="B3" s="63" t="s">
        <v>108</v>
      </c>
      <c r="C3" s="1" t="s">
        <v>1</v>
      </c>
      <c r="D3" s="1" t="s">
        <v>90</v>
      </c>
      <c r="E3" s="1" t="s">
        <v>1</v>
      </c>
      <c r="F3" s="1" t="s">
        <v>226</v>
      </c>
      <c r="G3" s="1" t="s">
        <v>1</v>
      </c>
      <c r="H3" s="1" t="s">
        <v>1</v>
      </c>
    </row>
    <row r="4" spans="1:8" ht="13.5" thickBot="1">
      <c r="A4" s="86"/>
      <c r="B4" s="82"/>
      <c r="C4" s="35" t="s">
        <v>2</v>
      </c>
      <c r="D4" s="34" t="s">
        <v>203</v>
      </c>
      <c r="E4" s="35" t="s">
        <v>178</v>
      </c>
      <c r="F4" s="35" t="s">
        <v>227</v>
      </c>
      <c r="G4" s="35" t="s">
        <v>179</v>
      </c>
      <c r="H4" s="35" t="s">
        <v>180</v>
      </c>
    </row>
    <row r="5" spans="1:8" ht="13.5" thickBot="1">
      <c r="A5" s="73">
        <v>519</v>
      </c>
      <c r="B5" s="74" t="s">
        <v>93</v>
      </c>
      <c r="C5" s="45">
        <f>SUM(C6:C7)</f>
        <v>24000</v>
      </c>
      <c r="D5" s="37">
        <f>SUM(D6:D7)</f>
        <v>21236</v>
      </c>
      <c r="E5" s="45">
        <f>SUM(E6:E7)</f>
        <v>0</v>
      </c>
      <c r="F5" s="202"/>
      <c r="G5" s="45">
        <f>SUM(G6:G7)</f>
        <v>0</v>
      </c>
      <c r="H5" s="45">
        <f>SUM(H6:H7)</f>
        <v>0</v>
      </c>
    </row>
    <row r="6" spans="1:8" ht="12.75">
      <c r="A6" s="32"/>
      <c r="B6" s="75" t="s">
        <v>94</v>
      </c>
      <c r="C6" s="40"/>
      <c r="D6" s="76"/>
      <c r="E6" s="99"/>
      <c r="F6" s="99"/>
      <c r="G6" s="99"/>
      <c r="H6" s="99"/>
    </row>
    <row r="7" spans="1:8" ht="13.5" thickBot="1">
      <c r="A7" s="33"/>
      <c r="B7" s="77" t="s">
        <v>95</v>
      </c>
      <c r="C7" s="53">
        <v>24000</v>
      </c>
      <c r="D7" s="78">
        <v>21236</v>
      </c>
      <c r="E7" s="24"/>
      <c r="F7" s="24"/>
      <c r="G7" s="24"/>
      <c r="H7" s="24"/>
    </row>
    <row r="8" spans="1:8" ht="13.5" thickBot="1">
      <c r="A8" s="80">
        <v>290</v>
      </c>
      <c r="B8" s="44" t="s">
        <v>96</v>
      </c>
      <c r="C8" s="45">
        <f>SUM(C9:C12)</f>
        <v>6000</v>
      </c>
      <c r="D8" s="45">
        <f>SUM(D9:D12)</f>
        <v>3940</v>
      </c>
      <c r="E8" s="45">
        <f>SUM(E9:E12)</f>
        <v>2600</v>
      </c>
      <c r="F8" s="202">
        <f>E8/C8</f>
        <v>0.43333333333333335</v>
      </c>
      <c r="G8" s="45">
        <f>SUM(G9:G12)</f>
        <v>2400</v>
      </c>
      <c r="H8" s="45">
        <f>SUM(H9:H12)</f>
        <v>2400</v>
      </c>
    </row>
    <row r="9" spans="1:8" ht="12.75">
      <c r="A9" s="63"/>
      <c r="B9" s="14" t="s">
        <v>97</v>
      </c>
      <c r="C9" s="40">
        <v>6000</v>
      </c>
      <c r="D9" s="76">
        <v>1895</v>
      </c>
      <c r="E9" s="89">
        <v>2600</v>
      </c>
      <c r="F9" s="206">
        <f>E9/C9</f>
        <v>0.43333333333333335</v>
      </c>
      <c r="G9" s="89">
        <v>2400</v>
      </c>
      <c r="H9" s="89">
        <v>2400</v>
      </c>
    </row>
    <row r="10" spans="1:8" ht="12.75">
      <c r="A10" s="62"/>
      <c r="B10" s="5" t="s">
        <v>98</v>
      </c>
      <c r="C10" s="41"/>
      <c r="D10" s="27">
        <v>1900</v>
      </c>
      <c r="E10" s="27"/>
      <c r="F10" s="201"/>
      <c r="G10" s="27"/>
      <c r="H10" s="27"/>
    </row>
    <row r="11" spans="1:8" ht="12.75">
      <c r="A11" s="62"/>
      <c r="B11" s="5" t="s">
        <v>99</v>
      </c>
      <c r="C11" s="41"/>
      <c r="D11" s="27">
        <v>43</v>
      </c>
      <c r="E11" s="27"/>
      <c r="F11" s="27"/>
      <c r="G11" s="27"/>
      <c r="H11" s="27"/>
    </row>
    <row r="12" spans="1:8" ht="13.5" thickBot="1">
      <c r="A12" s="62"/>
      <c r="B12" s="23" t="s">
        <v>100</v>
      </c>
      <c r="C12" s="53"/>
      <c r="D12" s="78">
        <v>102</v>
      </c>
      <c r="E12" s="28"/>
      <c r="F12" s="28"/>
      <c r="G12" s="28"/>
      <c r="H12" s="28"/>
    </row>
    <row r="13" spans="1:8" ht="13.5" thickBot="1">
      <c r="A13" s="81">
        <v>451</v>
      </c>
      <c r="B13" s="44" t="s">
        <v>101</v>
      </c>
      <c r="C13" s="45">
        <v>3389</v>
      </c>
      <c r="D13" s="45">
        <v>0</v>
      </c>
      <c r="E13" s="166">
        <v>0</v>
      </c>
      <c r="F13" s="202"/>
      <c r="G13" s="166">
        <v>0</v>
      </c>
      <c r="H13" s="166">
        <v>0</v>
      </c>
    </row>
    <row r="14" spans="1:8" ht="13.5" thickBot="1">
      <c r="A14" s="82"/>
      <c r="B14" s="33" t="s">
        <v>102</v>
      </c>
      <c r="C14" s="71">
        <f>C5+C8+C13</f>
        <v>33389</v>
      </c>
      <c r="D14" s="71">
        <f>D5+D8+D13</f>
        <v>25176</v>
      </c>
      <c r="E14" s="71">
        <f>E5+E8+E13</f>
        <v>2600</v>
      </c>
      <c r="F14" s="202">
        <f>E14/C14</f>
        <v>0.07786995717152355</v>
      </c>
      <c r="G14" s="71">
        <f>G5+G8+G13</f>
        <v>2400</v>
      </c>
      <c r="H14" s="71">
        <f>H5+H8+H13</f>
        <v>2400</v>
      </c>
    </row>
    <row r="17" spans="1:2" ht="13.5" thickBot="1">
      <c r="A17" s="30" t="s">
        <v>103</v>
      </c>
      <c r="B17" s="31"/>
    </row>
    <row r="18" spans="1:8" ht="12.75">
      <c r="A18" s="85" t="s">
        <v>11</v>
      </c>
      <c r="B18" s="63" t="s">
        <v>108</v>
      </c>
      <c r="C18" s="1" t="s">
        <v>1</v>
      </c>
      <c r="D18" s="1" t="s">
        <v>90</v>
      </c>
      <c r="E18" s="1" t="s">
        <v>1</v>
      </c>
      <c r="F18" s="1" t="s">
        <v>226</v>
      </c>
      <c r="G18" s="1" t="s">
        <v>1</v>
      </c>
      <c r="H18" s="1" t="s">
        <v>1</v>
      </c>
    </row>
    <row r="19" spans="1:8" ht="13.5" thickBot="1">
      <c r="A19" s="86"/>
      <c r="B19" s="82"/>
      <c r="C19" s="35" t="s">
        <v>2</v>
      </c>
      <c r="D19" s="34" t="s">
        <v>203</v>
      </c>
      <c r="E19" s="35" t="s">
        <v>178</v>
      </c>
      <c r="F19" s="35" t="s">
        <v>227</v>
      </c>
      <c r="G19" s="35" t="s">
        <v>179</v>
      </c>
      <c r="H19" s="35" t="s">
        <v>180</v>
      </c>
    </row>
    <row r="20" spans="1:8" ht="13.5" thickBot="1">
      <c r="A20" s="43" t="s">
        <v>26</v>
      </c>
      <c r="B20" s="44" t="s">
        <v>93</v>
      </c>
      <c r="C20" s="45">
        <v>4350</v>
      </c>
      <c r="D20" s="45">
        <f>SUM(D22:D22)</f>
        <v>2711</v>
      </c>
      <c r="E20" s="166">
        <v>6600</v>
      </c>
      <c r="F20" s="202">
        <f>E20/C20</f>
        <v>1.5172413793103448</v>
      </c>
      <c r="G20" s="166">
        <v>5600</v>
      </c>
      <c r="H20" s="166">
        <v>5600</v>
      </c>
    </row>
    <row r="21" spans="1:8" ht="12.75">
      <c r="A21" s="49"/>
      <c r="B21" s="197" t="s">
        <v>224</v>
      </c>
      <c r="C21" s="131">
        <v>850</v>
      </c>
      <c r="D21" s="118"/>
      <c r="E21" s="162">
        <v>1000</v>
      </c>
      <c r="F21" s="205">
        <f>E21/C21</f>
        <v>1.1764705882352942</v>
      </c>
      <c r="G21" s="196"/>
      <c r="H21" s="196"/>
    </row>
    <row r="22" spans="1:8" ht="13.5" thickBot="1">
      <c r="A22" s="2"/>
      <c r="B22" s="5" t="s">
        <v>104</v>
      </c>
      <c r="C22" s="42">
        <v>3500</v>
      </c>
      <c r="D22" s="117">
        <v>2711</v>
      </c>
      <c r="E22" s="28">
        <v>5600</v>
      </c>
      <c r="F22" s="199">
        <f>E22/C22</f>
        <v>1.6</v>
      </c>
      <c r="G22" s="28">
        <v>5600</v>
      </c>
      <c r="H22" s="28">
        <v>5600</v>
      </c>
    </row>
    <row r="23" spans="1:8" ht="13.5" thickBot="1">
      <c r="A23" s="44"/>
      <c r="B23" s="44" t="s">
        <v>105</v>
      </c>
      <c r="C23" s="45">
        <f>C20</f>
        <v>4350</v>
      </c>
      <c r="D23" s="45">
        <f>D20</f>
        <v>2711</v>
      </c>
      <c r="E23" s="166">
        <v>6600</v>
      </c>
      <c r="F23" s="202">
        <f>E23/C23</f>
        <v>1.5172413793103448</v>
      </c>
      <c r="G23" s="166">
        <v>5600</v>
      </c>
      <c r="H23" s="166">
        <v>5600</v>
      </c>
    </row>
    <row r="26" spans="2:6" ht="12.75">
      <c r="B26" s="125"/>
      <c r="C26" s="126"/>
      <c r="D26" s="126"/>
      <c r="E26" s="126"/>
      <c r="F26" s="126"/>
    </row>
    <row r="56" spans="1:6" ht="12.75">
      <c r="A56" s="120"/>
      <c r="B56" s="120"/>
      <c r="C56" s="120"/>
      <c r="D56" s="120"/>
      <c r="E56" s="120"/>
      <c r="F56" s="120"/>
    </row>
  </sheetData>
  <printOptions/>
  <pageMargins left="0.28" right="0.2" top="1" bottom="1" header="0.4921259845" footer="0.4921259845"/>
  <pageSetup horizontalDpi="600" verticalDpi="600" orientation="portrait" paperSize="9" r:id="rId1"/>
  <ignoredErrors>
    <ignoredError sqref="C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3:F18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37.421875" style="0" customWidth="1"/>
    <col min="2" max="6" width="10.28125" style="0" customWidth="1"/>
  </cols>
  <sheetData>
    <row r="3" spans="4:6" ht="13.5" thickBot="1">
      <c r="D3" s="167"/>
      <c r="F3" s="167" t="s">
        <v>197</v>
      </c>
    </row>
    <row r="4" spans="1:6" ht="12.75">
      <c r="A4" s="235" t="s">
        <v>210</v>
      </c>
      <c r="B4" s="168" t="s">
        <v>1</v>
      </c>
      <c r="C4" s="1" t="s">
        <v>90</v>
      </c>
      <c r="D4" s="1" t="s">
        <v>1</v>
      </c>
      <c r="E4" s="1" t="s">
        <v>1</v>
      </c>
      <c r="F4" s="1" t="s">
        <v>1</v>
      </c>
    </row>
    <row r="5" spans="1:6" ht="13.5" thickBot="1">
      <c r="A5" s="228"/>
      <c r="B5" s="169" t="s">
        <v>211</v>
      </c>
      <c r="C5" s="34" t="s">
        <v>203</v>
      </c>
      <c r="D5" s="35" t="s">
        <v>178</v>
      </c>
      <c r="E5" s="35" t="s">
        <v>179</v>
      </c>
      <c r="F5" s="35" t="s">
        <v>180</v>
      </c>
    </row>
    <row r="6" spans="1:6" ht="12.75">
      <c r="A6" s="170" t="s">
        <v>212</v>
      </c>
      <c r="B6" s="76">
        <f>'príjmy bežného rozpočtu'!C70</f>
        <v>180542</v>
      </c>
      <c r="C6" s="76">
        <f>'príjmy bežného rozpočtu'!D70</f>
        <v>147359</v>
      </c>
      <c r="D6" s="76">
        <f>'príjmy bežného rozpočtu'!E70</f>
        <v>180368</v>
      </c>
      <c r="E6" s="76">
        <f>'príjmy bežného rozpočtu'!G70</f>
        <v>176045</v>
      </c>
      <c r="F6" s="76">
        <f>'príjmy bežného rozpočtu'!H70</f>
        <v>183315</v>
      </c>
    </row>
    <row r="7" spans="1:6" ht="13.5" thickBot="1">
      <c r="A7" s="12" t="s">
        <v>213</v>
      </c>
      <c r="B7" s="28">
        <f>'výdavky bežného rozpočtu'!C85</f>
        <v>154418</v>
      </c>
      <c r="C7" s="28">
        <f>'výdavky bežného rozpočtu'!D85</f>
        <v>124550</v>
      </c>
      <c r="D7" s="28">
        <f>'výdavky bežného rozpočtu'!E85</f>
        <v>167340</v>
      </c>
      <c r="E7" s="28">
        <f>'výdavky bežného rozpočtu'!G85</f>
        <v>169984</v>
      </c>
      <c r="F7" s="28">
        <f>'výdavky bežného rozpočtu'!H85</f>
        <v>176496</v>
      </c>
    </row>
    <row r="8" spans="1:6" ht="13.5" thickBot="1">
      <c r="A8" s="171" t="s">
        <v>214</v>
      </c>
      <c r="B8" s="70">
        <f>B6-B7</f>
        <v>26124</v>
      </c>
      <c r="C8" s="70">
        <f>C6-C7</f>
        <v>22809</v>
      </c>
      <c r="D8" s="70">
        <f>D6-D7</f>
        <v>13028</v>
      </c>
      <c r="E8" s="70">
        <f>E6-E7</f>
        <v>6061</v>
      </c>
      <c r="F8" s="70">
        <f>F6-F7</f>
        <v>6819</v>
      </c>
    </row>
    <row r="9" spans="1:6" ht="13.5" thickBot="1">
      <c r="A9" s="172"/>
      <c r="B9" s="173"/>
      <c r="C9" s="173"/>
      <c r="D9" s="172"/>
      <c r="E9" s="172"/>
      <c r="F9" s="172"/>
    </row>
    <row r="10" spans="1:6" ht="12.75">
      <c r="A10" s="4" t="s">
        <v>215</v>
      </c>
      <c r="B10" s="89">
        <f>'kapitálové príjmy'!C22</f>
        <v>49461</v>
      </c>
      <c r="C10" s="89">
        <f>'kapitálové príjmy'!D22</f>
        <v>28009</v>
      </c>
      <c r="D10" s="89">
        <f>'kapitálové príjmy'!E22</f>
        <v>76219</v>
      </c>
      <c r="E10" s="89">
        <f>'kapitálové príjmy'!G22</f>
        <v>11050</v>
      </c>
      <c r="F10" s="89">
        <f>'kapitálové príjmy'!H22</f>
        <v>11050</v>
      </c>
    </row>
    <row r="11" spans="1:6" ht="13.5" thickBot="1">
      <c r="A11" s="12" t="s">
        <v>216</v>
      </c>
      <c r="B11" s="28">
        <f>'kapitálové výdavky'!C4</f>
        <v>91834</v>
      </c>
      <c r="C11" s="28">
        <f>'kapitálové výdavky'!D4</f>
        <v>56478</v>
      </c>
      <c r="D11" s="28">
        <f>'kapitálové výdavky'!E4</f>
        <v>80729</v>
      </c>
      <c r="E11" s="28">
        <f>'kapitálové výdavky'!G4</f>
        <v>12353</v>
      </c>
      <c r="F11" s="28">
        <f>'kapitálové výdavky'!H4</f>
        <v>0</v>
      </c>
    </row>
    <row r="12" spans="1:6" ht="13.5" thickBot="1">
      <c r="A12" s="174" t="s">
        <v>217</v>
      </c>
      <c r="B12" s="70">
        <f>B10-B11</f>
        <v>-42373</v>
      </c>
      <c r="C12" s="70">
        <f>C10-C11</f>
        <v>-28469</v>
      </c>
      <c r="D12" s="70">
        <f>D10-D11</f>
        <v>-4510</v>
      </c>
      <c r="E12" s="70">
        <f>E10-E11</f>
        <v>-1303</v>
      </c>
      <c r="F12" s="70">
        <f>F10-F11</f>
        <v>11050</v>
      </c>
    </row>
    <row r="13" spans="1:6" ht="13.5" thickBot="1">
      <c r="A13" s="172"/>
      <c r="B13" s="173"/>
      <c r="C13" s="173"/>
      <c r="D13" s="173"/>
      <c r="E13" s="173"/>
      <c r="F13" s="173"/>
    </row>
    <row r="14" spans="1:6" ht="12.75">
      <c r="A14" s="4" t="s">
        <v>218</v>
      </c>
      <c r="B14" s="89">
        <f>'fin. operácie'!C14</f>
        <v>33389</v>
      </c>
      <c r="C14" s="89">
        <f>'fin. operácie'!D14</f>
        <v>25176</v>
      </c>
      <c r="D14" s="89">
        <v>2600</v>
      </c>
      <c r="E14" s="89">
        <f>'fin. operácie'!G14</f>
        <v>2400</v>
      </c>
      <c r="F14" s="89">
        <f>'fin. operácie'!H14</f>
        <v>2400</v>
      </c>
    </row>
    <row r="15" spans="1:6" ht="13.5" thickBot="1">
      <c r="A15" s="12" t="s">
        <v>219</v>
      </c>
      <c r="B15" s="28">
        <f>'fin. operácie'!C23</f>
        <v>4350</v>
      </c>
      <c r="C15" s="28">
        <f>'fin. operácie'!D23</f>
        <v>2711</v>
      </c>
      <c r="D15" s="28">
        <f>'fin. operácie'!E23</f>
        <v>6600</v>
      </c>
      <c r="E15" s="28">
        <f>'fin. operácie'!G23</f>
        <v>5600</v>
      </c>
      <c r="F15" s="28">
        <f>'fin. operácie'!H23</f>
        <v>5600</v>
      </c>
    </row>
    <row r="16" spans="1:6" ht="13.5" thickBot="1">
      <c r="A16" s="174" t="s">
        <v>220</v>
      </c>
      <c r="B16" s="166">
        <f>B14-B15</f>
        <v>29039</v>
      </c>
      <c r="C16" s="166">
        <f>C14-C15</f>
        <v>22465</v>
      </c>
      <c r="D16" s="166">
        <f>D14-D15</f>
        <v>-4000</v>
      </c>
      <c r="E16" s="166">
        <f>E14-E15</f>
        <v>-3200</v>
      </c>
      <c r="F16" s="166">
        <f>F14-F15</f>
        <v>-3200</v>
      </c>
    </row>
    <row r="17" spans="1:4" ht="13.5" thickBot="1">
      <c r="A17" s="172"/>
      <c r="B17" s="173"/>
      <c r="C17" s="173"/>
      <c r="D17" s="172"/>
    </row>
    <row r="18" spans="1:6" ht="13.5" thickBot="1">
      <c r="A18" s="174" t="s">
        <v>221</v>
      </c>
      <c r="B18" s="166">
        <f>B8+B12+B16</f>
        <v>12790</v>
      </c>
      <c r="C18" s="166">
        <f>C8+C12+C16</f>
        <v>16805</v>
      </c>
      <c r="D18" s="166">
        <f>D8+D12+D16</f>
        <v>4518</v>
      </c>
      <c r="E18" s="166">
        <f>E8+E12+E16</f>
        <v>1558</v>
      </c>
      <c r="F18" s="166">
        <f>F8+F12+F16</f>
        <v>14669</v>
      </c>
    </row>
  </sheetData>
  <mergeCells count="1">
    <mergeCell ref="A4:A5"/>
  </mergeCells>
  <printOptions/>
  <pageMargins left="0.75" right="0.75" top="1" bottom="1" header="0.4921259845" footer="0.49212598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Levoca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homolova</dc:creator>
  <cp:keywords/>
  <dc:description/>
  <cp:lastModifiedBy>MsU</cp:lastModifiedBy>
  <cp:lastPrinted>2005-12-09T09:19:55Z</cp:lastPrinted>
  <dcterms:created xsi:type="dcterms:W3CDTF">2005-05-02T11:28:47Z</dcterms:created>
  <dcterms:modified xsi:type="dcterms:W3CDTF">2005-12-09T09:37:01Z</dcterms:modified>
  <cp:category/>
  <cp:version/>
  <cp:contentType/>
  <cp:contentStatus/>
</cp:coreProperties>
</file>